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2.7.8.1." sheetId="2" r:id="rId2"/>
    <sheet name="2.7.8.2." sheetId="3" r:id="rId3"/>
    <sheet name="2.7.8.3." sheetId="4" r:id="rId4"/>
    <sheet name="2.7.8.4." sheetId="5" r:id="rId5"/>
  </sheets>
  <definedNames/>
  <calcPr/>
  <webPublishing/>
</workbook>
</file>

<file path=xl/sharedStrings.xml><?xml version="1.0" encoding="utf-8"?>
<sst xmlns="http://schemas.openxmlformats.org/spreadsheetml/2006/main" count="3327" uniqueCount="570">
  <si>
    <t>Aspe</t>
  </si>
  <si>
    <t>Rekapitulace ceny</t>
  </si>
  <si>
    <t>S632000043</t>
  </si>
  <si>
    <t>Novostavba trati Praha-Smíchov – Beroun. Projekt podrobného geotechnického průzkumu</t>
  </si>
  <si>
    <t>ZŘ</t>
  </si>
  <si>
    <t>20230109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</si>
  <si>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</si>
  <si>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</si>
  <si>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</si>
  <si>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</si>
  <si>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</si>
  <si>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</si>
  <si>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</si>
  <si>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</si>
  <si>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1</t>
  </si>
  <si>
    <t>PRŮZKUMY</t>
  </si>
  <si>
    <t xml:space="preserve">  2.7.8.1.</t>
  </si>
  <si>
    <t>PRŮZKUM PRO ŠACHTY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</si>
  <si>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</si>
  <si>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</si>
  <si>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</si>
  <si>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</si>
  <si>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</si>
  <si>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</si>
  <si>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</si>
  <si>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</si>
  <si>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</si>
  <si>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</si>
  <si>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</si>
  <si>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</si>
  <si>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</si>
  <si>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</si>
  <si>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</si>
  <si>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</si>
  <si>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</si>
  <si>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</si>
  <si>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</si>
  <si>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</si>
  <si>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</si>
  <si>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</si>
  <si>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</si>
  <si>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</si>
  <si>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</si>
  <si>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</si>
  <si>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</si>
  <si>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2.7.8.1.</t>
  </si>
  <si>
    <t>SD</t>
  </si>
  <si>
    <t>1.</t>
  </si>
  <si>
    <t>VRTÁNÍ  A  ODKRYVNÉ  PRÁCE</t>
  </si>
  <si>
    <t>P</t>
  </si>
  <si>
    <t>2.7.8.1.1.1.1</t>
  </si>
  <si>
    <t>R</t>
  </si>
  <si>
    <t>Jádrové vrty vrtané TK profilu 156 mm včetně pracovního pažení - vertikální a subvertikální vrty</t>
  </si>
  <si>
    <t>bm</t>
  </si>
  <si>
    <t>MM</t>
  </si>
  <si>
    <t>PP</t>
  </si>
  <si>
    <t/>
  </si>
  <si>
    <t>VV</t>
  </si>
  <si>
    <t>TS</t>
  </si>
  <si>
    <t>Položka zahrnuje dopravu vrtné a doprovodné techniky na místo, přemístění, montáž a demontáž vrtných souprav svislou dopravu zeminy z vrtu vodorovnou dopravu zeminy, případně nutné pažení. Položka zahrnuje sled, řízení, koordinaci polních prací a náhrady případných škod na pozemcích. (vrty, zkoušky, geofyzika) i prostoje vrtné soupravy. Položka zahrnuje opotřebení strojů a vrtných nástrojů.</t>
  </si>
  <si>
    <t>2.7.8.1.1.1.2</t>
  </si>
  <si>
    <t>Jádrové vrty vrtané wire-line dvojitou jádrovkou DIA korunkami s výplachem profil HWL 96 mm - vertikální a subvertikální vrty</t>
  </si>
  <si>
    <t>Položka zahrnuje dopravu vrtné a doprovodné techniky na místo, přemístění, montáž a demontáž vrtných souprav svislou dopravu zeminy z vrtu vodorovnou dopravu zeminy, případně nutné pažení. Položka zahrnuje sled, řízení, koordinaci polních prací a náhrady případných škod na pozemcích. (vrty, zkoušky, geofyzika) i prostoje vrtné soupravy.. Položka zahrnuje opotřebení strojů a vrtných nástrojů.</t>
  </si>
  <si>
    <t>3</t>
  </si>
  <si>
    <t>2.7.8.1.1.1.3</t>
  </si>
  <si>
    <t>Jádrové vrty vrtané wire-line dvojitou jádrovkou DIA korunkami s výplachem profil NWL 76 mm - vertikální a subvertikální vrty</t>
  </si>
  <si>
    <t>4</t>
  </si>
  <si>
    <t>2.7.8.1.1.1.4</t>
  </si>
  <si>
    <t>Hydrovrty (bezjádrové vrty) profilu 220 mm pro čerpané studny</t>
  </si>
  <si>
    <t>5</t>
  </si>
  <si>
    <t>2.7.8.1.1.1.5</t>
  </si>
  <si>
    <t>Výstroj hydrovrtů PVC 160 mm částečně perforovaná v hloubkách dle specifikací pro každý vrt</t>
  </si>
  <si>
    <t>Položka zahrnuje dopravu doprovodné techniky na místo.   
položka zahrnuje: dopravu, přemístění, montáž a demontáž veškeré techniky a zařízení. Položka zahrnuje sled, řízení, koordinaci polních prací a náhrady případných škod na pozemcích. (vrty, zkoušky, geofyzika) i prostoje vrtné soupravy.</t>
  </si>
  <si>
    <t>2.7.8.1.1.1.6</t>
  </si>
  <si>
    <t>Těsnění hydrovrtů jílocementem v hloubkách dle specifikací pro každý vrt</t>
  </si>
  <si>
    <t>Položka zahrnuje dopravu doprovodné techniky na místo.   
položka zahrnuje: dopravu, přemístění, montáž a demontáž veškeré techniky a zařízení. Položka zahrnuje sled, řízení, koordinaci polních prací a náhrady případných škod na pozemcích. (vrty, zkoušky, geofyzika). Položka zahrnuje dodávku předepsaného materiálu, mimostaveništní a vnitrostaveništní dopravu a jeho uložení není-li v zadávací dokumentaci uvedeno jinak, jedná se o nakupovaný materiál</t>
  </si>
  <si>
    <t>7</t>
  </si>
  <si>
    <t>2.7.8.1.1.1.7</t>
  </si>
  <si>
    <t>Obsyp hydrovrtů kačírkem v hloubkách dle specifikací pro každý vrt</t>
  </si>
  <si>
    <t>Položka zahrnuje dopravu doprovodné techniky na místo.   
položka zahrnuje: dopravu, přemístění, montáž a demontáž veškeré techniky a zařízení. Položka zahrnuje sled, řízení, koordinaci polních prací a náhrady případných škod na pozemcích. (vrty, zkoušky, geofyzika). Položka zahrnuje dodávku předepsaného kameniva, mimostaveništní a vnitrostaveništní dopravu a jeho uložení není-li v zadávací dokumentaci uvedeno jinak, jedná se o nakupovaný materiál</t>
  </si>
  <si>
    <t>8</t>
  </si>
  <si>
    <t>2.7.8.1.1.2.1</t>
  </si>
  <si>
    <t>Příprava sondážního pracoviště pro vrty včetně výplachového hospodářství</t>
  </si>
  <si>
    <t>pracoviště</t>
  </si>
  <si>
    <t>Zahrnuje všechny potřebné pomocné práce a konstrukce (spotřeba vody při vrtání s vodním výplachem, vyčištění vrtu stlačeným vzduchem, lešení a pracovní plošiny a pod.). Polohu vrtů, jejich průměr, délku, případné vrtání s výpažnicí a její specifikaci určuje zadávací dokumentace.</t>
  </si>
  <si>
    <t>9</t>
  </si>
  <si>
    <t>2.7.8.1.1.2.2</t>
  </si>
  <si>
    <t>Zajištění vyjádření správců inženýrských sítí. Vytyčení a ověření podzemních inženýrských sítí správci</t>
  </si>
  <si>
    <t>Zahrnuje veškeré inženýrské činnosti vedoucí k vytyčení inženýrských v místě sondážních prací. Položka obsahuje komunikaci se všemi určenými správci sítí, jejich vyjádření a případné vytyčení podzemních inženýrských sítí.</t>
  </si>
  <si>
    <t>10</t>
  </si>
  <si>
    <t>2.7.8.1.1.2.3</t>
  </si>
  <si>
    <t>Vybudování přístupových cest ze zpevněných komunikací k sondám (odhad)</t>
  </si>
  <si>
    <t>M</t>
  </si>
  <si>
    <t>Položka zahrnuje projednání, sled, řízení, koordinaci polních prací. Položka zahrnuje veškeré náklady a poplatky spojené s pracemi vedoucí k vybudování cest včetně dopravy personálu, strojů, nutných zařízení a materiálu.</t>
  </si>
  <si>
    <t>11</t>
  </si>
  <si>
    <t>2.7.8.1.1.2.4</t>
  </si>
  <si>
    <t>Provozní pažení a odpažení vrtů</t>
  </si>
  <si>
    <t>Zajištění vrtů 96 mm pro průchod měřících sond dilatometr a VTZ. Položka zahrnuje sled, řízení, koordinaci polních prací a náhrady případných škod na pozemcích.</t>
  </si>
  <si>
    <t>12</t>
  </si>
  <si>
    <t>2.7.8.1.1.2.5</t>
  </si>
  <si>
    <t>Osazení zhlaví vrtu (HG, měřidlo pórových tlaků)</t>
  </si>
  <si>
    <t>KS</t>
  </si>
  <si>
    <t>Položka zahrnuje dopravu doprovodné techniky na místo.   
položka zahrnuje: dopravu, přemístění, montáž a demontáž veškeré techniky a zařízení. Dodání veškerého materiálu: ocelová ochranná pažnice, uzamykatelné zhlaví, ochranná betonová skruž, fixační materiál,…</t>
  </si>
  <si>
    <t>13</t>
  </si>
  <si>
    <t>2.7.8.1.1.2.6</t>
  </si>
  <si>
    <t>Likvidace nevystrojených vrtů výplňovou injektáží - jílocementovou suspenzí</t>
  </si>
  <si>
    <t>Položka zahrnuje dopravu doprovodné techniky na místo. Položka zahrnuje sled, řízení, koordinaci polních prací a náhrady případných škod na pozemcích. Položka zahrnuje: dopravu, přemístění, montáž a demontáž veškeré techniky a zařízení. Položka zahrnuje dodávku předepsané suspenze, mimostaveništní a vnitrostaveništní dopravu a jeho uložení není-li v zadávací dokumentaci uvedeno jinak, jedná se o nakupovaný materiál.</t>
  </si>
  <si>
    <t>14</t>
  </si>
  <si>
    <t>2.7.8.1.1.2.7</t>
  </si>
  <si>
    <t>Skartace vrtného jádra</t>
  </si>
  <si>
    <t>Položka zahrnuje: dopravu, přemístění, montáž a demontáž veškeré techniky a zařízení. Zahrnuje všechny činnosti spojené s likvidací vrtného jádra předepsaným způsobem včetně případných poplatků za likvidaci.</t>
  </si>
  <si>
    <t>15</t>
  </si>
  <si>
    <t>2.7.8.1.1.2.8</t>
  </si>
  <si>
    <t>Archivace vybraných částí vrtného jádra + pronájem prostor pro uchování dokumentačních vzorků na 1 rok</t>
  </si>
  <si>
    <t>Položka zahrnuje: dopravu, přemístění, montáž a demontáž veškeré techniky a zařízení.   
Uložení vrtného jádra předepsaným způsobem.  
Zajištění a roční pronájem prostorů pro uchování dokumentačních vzorků jádra</t>
  </si>
  <si>
    <t>16</t>
  </si>
  <si>
    <t>2.7.8.1.1.2.9</t>
  </si>
  <si>
    <t>Zajištění vstupů na pozemky s využitím zákona č. 200/1994 Sb. nebo zákona č. 416/2009 Sb</t>
  </si>
  <si>
    <t>Zahrnuje veškeré inženýrské činnosti vedoucí k zajištění vstupu na pozemky třetích stran.  
Dále zahrnuje úpravy terénu nutné k realizaci díla. Zahrnuje navrácení pozemku do původního stavu. Zahrnuje náhrady případných škod na pozemcích (odhad nákladů celkem).</t>
  </si>
  <si>
    <t>17</t>
  </si>
  <si>
    <t>2.7.8.1.1.3.1</t>
  </si>
  <si>
    <t>Odběr vzorků  zemin - neporušené</t>
  </si>
  <si>
    <t>Položka zahrnuje veškeré práce spojené s odběrem vzorků v požadované kvalitě a vyhovující požadavkům na převoz a uchování vzorků.  
Položka obsahuje přípravu, odběr, balení, uchování a ochranu vzorku. Položka také obsahuje dopravu vzorku do laboratoře nebo na určené místo jeho zpracování. Položka zahrnuje sled, řízení, koordinaci polních prací a náhrady případných škod na pozemcích.</t>
  </si>
  <si>
    <t>18</t>
  </si>
  <si>
    <t>2.7.8.1.1.3.2</t>
  </si>
  <si>
    <t>Odběr vzorků  hornin - neporušené - z vrtného jádra vrtaného dvojitou jádrovkou (1x30 cm nebo 2x 15 cm)</t>
  </si>
  <si>
    <t>19</t>
  </si>
  <si>
    <t>2.7.8.1.1.3.3</t>
  </si>
  <si>
    <t>Odběr vzorků hornin - technologické</t>
  </si>
  <si>
    <t>20</t>
  </si>
  <si>
    <t>2.7.8.1.1.3.4</t>
  </si>
  <si>
    <t>Odběr vzorků podzemní vody (hydrovrty+ studny)</t>
  </si>
  <si>
    <t>21</t>
  </si>
  <si>
    <t>2.7.8.1.1.3.5</t>
  </si>
  <si>
    <t>Odběr vzorků zemin pro zatřídění z hlediska zákona o odpadech včetně i na azbest (kontaminace)</t>
  </si>
  <si>
    <t>SADA</t>
  </si>
  <si>
    <t>2.</t>
  </si>
  <si>
    <t>POLNÍ ZKOUŠKY</t>
  </si>
  <si>
    <t>22</t>
  </si>
  <si>
    <t>2.7.8.1.2.1</t>
  </si>
  <si>
    <t>Instalace dvojice měřidel pórového tlaku do vrtu včetně obsypu pískem a těsnění bentonitem (vč. aut. odečtu, materiálu a dopravy skupiny)</t>
  </si>
  <si>
    <t>vrt</t>
  </si>
  <si>
    <t>Položka zahrnuje dopravu veškerého zařízení, vybavení, techniky a materiálu na místo.   
Položka zahrnuje montáž a demontáž, zprovoznění, nulové měření, kalibraci, a zprovoznění automatického odečtu. Dodání veškerého materiálu: ocelová ochranná pažnice, uzamykatelné zhlaví, ochranná betonová skruž, fixační materiál,…  
Položka zahrnuje dodávku předepsané suspenze, mimostaveništní a vnitrostaveništní dopravu a jeho uložení není-li v zadávací dokumentaci uvedeno jinak, jedná se o nakupovaný materiál. Položka zahrnuje sled, řízení, koordinaci polních prací a náhrady případných škod na pozemcích. Položka uvažuje dvojici měřidel pórového tlaku do jednoho vrtu.</t>
  </si>
  <si>
    <t>23</t>
  </si>
  <si>
    <t>2.7.8.1.2.2</t>
  </si>
  <si>
    <t>Měření pórových napětí</t>
  </si>
  <si>
    <t>výjezd</t>
  </si>
  <si>
    <t>Položka zahrnuje dopravu veškerého zařízení, vybavení, techniky, materiálu a personálu na místo.   
položka zahrnuje veškeré práce se sběrem dat, jejich uložení, zpracování a vyhodnocení všech dostupných instalovaných měřidel. Položka zahrnuje sled, řízení, koordinaci polních prací a náhrady případných škod na pozemcích.</t>
  </si>
  <si>
    <t>24</t>
  </si>
  <si>
    <t>2.7.8.1.2.3</t>
  </si>
  <si>
    <t>Dilatometrické zkoušky</t>
  </si>
  <si>
    <t>Položka zahrnuje dopravu veškerého zařízení, vybavení, techniky, materiálu a personálu na místo. Položka obsahuje nutné prostoje osádky vrtné soupravy pro provedení nutných měření ve vrtu.  
Položka zahrnuje veškeré práce se sběrem dat, jejich uložení, zpracování a vyhodnocení zkoušky. Položka zahrnuje sled, řízení, koordinaci polních prací a náhrady případných škod na pozemcích.</t>
  </si>
  <si>
    <t>25</t>
  </si>
  <si>
    <t>2.7.8.1.2.4</t>
  </si>
  <si>
    <t>Vodní tlakové zkoušky</t>
  </si>
  <si>
    <t>zk</t>
  </si>
  <si>
    <t>26</t>
  </si>
  <si>
    <t>2.7.8.1.2.5</t>
  </si>
  <si>
    <t>3D scan vrtného jádra</t>
  </si>
  <si>
    <t>Položka zahrnuje dopravu veškerého zařízení, vybavení, techniky, materiálu a personálu na místo. Položka zahrnuje veškeré práce se sběrem dat, jejich uložení, zpracování a vyhodnocení. Položka zahrnuje sled, řízení, koordinaci polních prací a náhrady případných škod na pozemcích.</t>
  </si>
  <si>
    <t>27</t>
  </si>
  <si>
    <t>2.7.8.1.2.6</t>
  </si>
  <si>
    <t>Dynamické penetrační zkoušky</t>
  </si>
  <si>
    <t>Zahrnuje dopravu veškerého zařízení, vybavení, techniky, materiálu a personálu na místo. Položka zahrnuje veškeré práce se sběrem dat, jejich uložení, zpracování a vyhodnocení. Položka zahrnuje sled, řízení, koordinaci polních prací a náhrady případných škod na pozemcích.</t>
  </si>
  <si>
    <t>28</t>
  </si>
  <si>
    <t>2.7.8.1.2.7</t>
  </si>
  <si>
    <t>Měření Schmidtovým tvrdoměrem</t>
  </si>
  <si>
    <t>3.</t>
  </si>
  <si>
    <t>GEOFYZIKÁLNÍ PRÁCE</t>
  </si>
  <si>
    <t>29</t>
  </si>
  <si>
    <t>2.7.8.1.3.1</t>
  </si>
  <si>
    <t>Přípravné práce, rekognoskace terénu - Geofyzikální průzkum pro šachty</t>
  </si>
  <si>
    <t>KOMPLET</t>
  </si>
  <si>
    <t>Položka zahrnuje veškeré přípravné i terénní práce vedoucí k vytyčení měřených profilů nebo sond, prohlídku terénu, plánování proveditelnosti, komunikaci s vlastníky, nájemci nebo správci dotčených pozemků. Položka obsahuje rešerši předchozích a archivních průzkumů. Položka zahrnuje dopravu veškerého zařízení, vybavení, techniky, materiálu a personálu pro přípravné práce.</t>
  </si>
  <si>
    <t>30</t>
  </si>
  <si>
    <t>2.7.8.1.3.2</t>
  </si>
  <si>
    <t>Seismické metody - mělká refrakční seismika</t>
  </si>
  <si>
    <t>31</t>
  </si>
  <si>
    <t>2.7.8.1.3.3</t>
  </si>
  <si>
    <t>Vertikální elektrické sondování</t>
  </si>
  <si>
    <t>BOD</t>
  </si>
  <si>
    <t>32</t>
  </si>
  <si>
    <t>2.7.8.1.3.4</t>
  </si>
  <si>
    <t>Multielektrodová odporová tomografie (ERT)</t>
  </si>
  <si>
    <t>33</t>
  </si>
  <si>
    <t>2.7.8.1.3.5</t>
  </si>
  <si>
    <t>Metoda dipól-dipól</t>
  </si>
  <si>
    <t>34</t>
  </si>
  <si>
    <t>2.7.8.1.3.6</t>
  </si>
  <si>
    <t>Vytyčení geofyzikálních profilů</t>
  </si>
  <si>
    <t>Položka zahrnuje veškeré přípravné i terénní práce geodetické vedoucí k vytyčení měřených profilů nebo sond. Zahrnují prohlídku terénu, komunikaci s vlastníky, nájemci nebo správci dotčených pozemků. Obsahuje dopravu veškerého zařízení, vybavení, techniky, materiálu a personálu. Položka zahrnuje sled, řízení, koordinaci polních prací a náhrady případných škod na pozemcích.</t>
  </si>
  <si>
    <t>35</t>
  </si>
  <si>
    <t>2.7.8.1.3.7</t>
  </si>
  <si>
    <t>Karotážní měření (komplexní GT metody)</t>
  </si>
  <si>
    <t>Zahrnuje dopravu veškerého zařízení, vybavení, techniky, materiálu a personálu na místo. Položka obsahuje nutné prostoje osádky vrtné soupravy pro provedení nutných měření ve vrtu. Položka zahrnuje veškeré práce se sběrem dat, jejich uložení, zpracování a vyhodnocení . Položka zahrnuje sled, řízení, koordinaci polních prací a náhrady případných škod na pozemcích.</t>
  </si>
  <si>
    <t>36</t>
  </si>
  <si>
    <t>2.7.8.1.3.8</t>
  </si>
  <si>
    <t>Karotážní měření (komplexní HG metody)</t>
  </si>
  <si>
    <t>37</t>
  </si>
  <si>
    <t>2.7.8.1.3.9</t>
  </si>
  <si>
    <t>Prohlídka stvolů jádrových vrtů sondou ABI + OBI + Kavernometrie + inklinometrie</t>
  </si>
  <si>
    <t>Zahrnuje dopravu veškerého zařízení, vybavení, techniky, materiálu a personálu na místo. Položka zahrnuje veškeré práce se sběrem dat, jejich uložení, zpracování a vyhodnocení.  
Zahrnuje dopravu veškerého zařízení, vybavení, techniky, materiálu a personálu na místo. Položka obsahuje nutné prostoje osádky vrtné soupravy pro provedení nutných měření ve vrtu. Položka zahrnuje veškeré práce se sběrem dat, jejich uložení, zpracování a vyhodnocení . Položka zahrnuje sled, řízení, koordinaci polních prací a náhrady případných škod na pozemcích.</t>
  </si>
  <si>
    <t>38</t>
  </si>
  <si>
    <t>2.7.8.1.3.10</t>
  </si>
  <si>
    <t>Zpracování dat, vypracování závěrečné zprávy - Geofyzikální průzkum pro šachty</t>
  </si>
  <si>
    <t>Položka zahrnuje vyhodnocení výsledků všech použitých metod, bude provedena syntéza získaných poznatků a zpracována závěrečná zpráva o průzkumu. Výsledkem průzkumu budou podélné i příčné interpretované geofyzikální profily i dílčí zpracování ve formě map a profilů s izoliniemi měřených nebo interpretovaných veličin. Položka zahrnuje vyhotovení technické zprávy z průzkumných prací, jejího projednání a předání v otevřené i uzavřené formě včetně všech nákladů na požadovaný tisk.</t>
  </si>
  <si>
    <t>4.</t>
  </si>
  <si>
    <t>LABORATORNÍ PRÁCE</t>
  </si>
  <si>
    <t>39</t>
  </si>
  <si>
    <t>2.7.8.1.4.1</t>
  </si>
  <si>
    <t>Základní klasifikační rozbory vzorku (neporušený anebo poloporušený vzorek)</t>
  </si>
  <si>
    <t>Položka zahrnuje veškeré práce s přípravou vzorků a vyhotovení zkoušek a testů v požadované kvalitě odpovídající příslušné normě, metodice, technickému předpisu, standardu, včetně zpracování a vyhodnocení dat. Položka obsahuje náklady na uchování vzorků nebo skartaci zbytků.</t>
  </si>
  <si>
    <t>40</t>
  </si>
  <si>
    <t>2.7.8.1.4.2</t>
  </si>
  <si>
    <t>Zkoušky vzorků 1 (2) A (neporušených vzorků) - stlačitelnost</t>
  </si>
  <si>
    <t>41</t>
  </si>
  <si>
    <t>2.7.8.1.4.3</t>
  </si>
  <si>
    <t>Zkoušky vzorků 1 (2) A (neporušených vzorků) - stanovení bobtnacího tlaku / prosedavosti</t>
  </si>
  <si>
    <t>42</t>
  </si>
  <si>
    <t>2.7.8.1.4.4</t>
  </si>
  <si>
    <t>Zkoušky vzorků 1 (2) A (neporušených vzorků)  - krabicový smyk (4 krabice) - efektivní pevnost</t>
  </si>
  <si>
    <t>43</t>
  </si>
  <si>
    <t>2.7.8.1.4.5</t>
  </si>
  <si>
    <t>Rozbor zeminy dle tab. 5.1., 5.2.,5.3.,10.1.,10.2., 10.3. dle vyhl. 273/2021 Sb.</t>
  </si>
  <si>
    <t>44</t>
  </si>
  <si>
    <t>2.7.8.1.4.6</t>
  </si>
  <si>
    <t>Zkoušky vzorků 1 (2) A (neporušených vzorků hornin)  - prostý tlak</t>
  </si>
  <si>
    <t>45</t>
  </si>
  <si>
    <t>2.7.8.1.4.7</t>
  </si>
  <si>
    <t>Zkoušky vzorků 1 (2) A (neporušených vzorků hornin)  - pružnost</t>
  </si>
  <si>
    <t>46</t>
  </si>
  <si>
    <t>2.7.8.1.4.8</t>
  </si>
  <si>
    <t>Zkoušky vzorků  - pevnost na nepravidelných úlomcích (Brazilská oříšková zkouška)</t>
  </si>
  <si>
    <t>47</t>
  </si>
  <si>
    <t>2.7.8.1.4.9</t>
  </si>
  <si>
    <t>Zkoušky vzorků 1 (2) A (neporušených vzorků hornin)  - Objemová hmotnost</t>
  </si>
  <si>
    <t>48</t>
  </si>
  <si>
    <t>2.7.8.1.4.10</t>
  </si>
  <si>
    <t>Zkoušky vzorků 1 (2) A (neporušených vzorků hornin)  - Vlhkost</t>
  </si>
  <si>
    <t>49</t>
  </si>
  <si>
    <t>2.7.8.1.4.11</t>
  </si>
  <si>
    <t>Zkoušky vzorků 1 (2) A (neporušených vzorků hornin)  - Nasákavost</t>
  </si>
  <si>
    <t>50</t>
  </si>
  <si>
    <t>2.7.8.1.4.12</t>
  </si>
  <si>
    <t>Zkoušky vzorků 1 (2) A (neporušených vzorků hornin)  - Bobtnavost (u vybraných vzorků)</t>
  </si>
  <si>
    <t>51</t>
  </si>
  <si>
    <t>2.7.8.1.4.13</t>
  </si>
  <si>
    <t>Zkoušky vzorků 1 (2) A (neporušených vzorků hornin)  - Smrštitelnost (u vybraných vzorků)</t>
  </si>
  <si>
    <t>52</t>
  </si>
  <si>
    <t>2.7.8.1.4.14</t>
  </si>
  <si>
    <t>Technologické rozbory - kamenivo do betonu (ČSN EN 12 620) a vhodnost pro kolejové lože (S3)</t>
  </si>
  <si>
    <t>53</t>
  </si>
  <si>
    <t>2.7.8.1.4.15</t>
  </si>
  <si>
    <t>Technologické rozbory - abrazivita Cerchar abrazivity index, Cutter life index</t>
  </si>
  <si>
    <t>54</t>
  </si>
  <si>
    <t>2.7.8.1.4.16</t>
  </si>
  <si>
    <t>Drilling rate index DRI=Brittleness value - Sievers J-value),</t>
  </si>
  <si>
    <t>55</t>
  </si>
  <si>
    <t>2.7.8.1.4.17</t>
  </si>
  <si>
    <t>Slake durability test</t>
  </si>
  <si>
    <t>56</t>
  </si>
  <si>
    <t>2.7.8.1.4.18</t>
  </si>
  <si>
    <t>Stanovení obsahu CaO pro vhodnost jako cementářská surovina (pouze u vápenců)</t>
  </si>
  <si>
    <t>57</t>
  </si>
  <si>
    <t>2.7.8.1.4.19</t>
  </si>
  <si>
    <t>Petrografický rozbor horniny a obsah abrazivních minerálů</t>
  </si>
  <si>
    <t>58</t>
  </si>
  <si>
    <t>2.7.8.1.4.20</t>
  </si>
  <si>
    <t>Obsah jílových minerálů z poruchových zón (montmorillonit, illit, kaolinit)</t>
  </si>
  <si>
    <t>59</t>
  </si>
  <si>
    <t>2.7.8.1.4.21</t>
  </si>
  <si>
    <t>Obsah křemene</t>
  </si>
  <si>
    <t>60</t>
  </si>
  <si>
    <t>2.7.8.1.4.22</t>
  </si>
  <si>
    <t>Abrazivita zemin v poruchových zónách (LCPC test)</t>
  </si>
  <si>
    <t>61</t>
  </si>
  <si>
    <t>2.7.8.1.4.23</t>
  </si>
  <si>
    <t>Schopnost vytvoření horninové kaše dle ÖNORM B4401, část 3</t>
  </si>
  <si>
    <t>62</t>
  </si>
  <si>
    <t>2.7.8.1.4.24</t>
  </si>
  <si>
    <t>Laboratorní stanovení přítomnosti azbestu</t>
  </si>
  <si>
    <t>63</t>
  </si>
  <si>
    <t>2.7.8.1.4.25</t>
  </si>
  <si>
    <t>Rozbor vody v rozsahu přílohy č. 1 vyhl. 252/2004 Sb.</t>
  </si>
  <si>
    <t>64</t>
  </si>
  <si>
    <t>2.7.8.1.4.26</t>
  </si>
  <si>
    <t>Rozbor vody - uhlovodíky "C10-C40"+ BTEX+ DCE,TCE, PCE</t>
  </si>
  <si>
    <t>65</t>
  </si>
  <si>
    <t>2.7.8.1.4.27</t>
  </si>
  <si>
    <t>Rozbor vody - stanovení agresivity na beton a ocelové konstrukce</t>
  </si>
  <si>
    <t>66</t>
  </si>
  <si>
    <t>2.7.8.1.4.28</t>
  </si>
  <si>
    <t>Zpracování souhrnné zprávy o laboratorních zkouškách - Průzkum pro šachty</t>
  </si>
  <si>
    <t>Položka zahrnuje vyhodnocení výsledků všech použitých metod, bude provedena syntéza získaných poznatků a zpracována závěrečná zpráva o laboratorních pracích. Položka zahrnuje  zpracování výsledků do přehledných formulářů v uzavřené i otevřené formě.  Položka zahrnuje vyhotovení technické zprávy z laboratorních prací, její projednání a předání v otevřené i uzavřené formě včetně všech nákladů na požadovaný tisk.</t>
  </si>
  <si>
    <t>5.</t>
  </si>
  <si>
    <t>GEODETICKÉ PRÁCE</t>
  </si>
  <si>
    <t>67</t>
  </si>
  <si>
    <t>2.7.8.1.5.1</t>
  </si>
  <si>
    <t>Vytyčení sond, polních zkoušek</t>
  </si>
  <si>
    <t>68</t>
  </si>
  <si>
    <t>2.7.8.1.5.2</t>
  </si>
  <si>
    <t>Polohopisné a výškopisné zaměření sond, zkoušek a profilů v JTSK, Bpv</t>
  </si>
  <si>
    <t>Položka zahrnuje veškeré přípravné i terénní práce geodetické vedoucí k zaměření objektů v požadované přesnosti. Obsahuje dopravu veškerého zařízení, vybavení, techniky, materiálu a personálu. Položka zahrnuje sled, řízení, koordinaci polních prací a náhrady případných škod na pozemcích.</t>
  </si>
  <si>
    <t>69</t>
  </si>
  <si>
    <t>2.7.8.1.5.3</t>
  </si>
  <si>
    <t>Zaměření studní a vztažných objektů</t>
  </si>
  <si>
    <t>6.</t>
  </si>
  <si>
    <t>HYDROGEOLOGICKÉ PRÁCE</t>
  </si>
  <si>
    <t>70</t>
  </si>
  <si>
    <t>2.7.8.1.6.1</t>
  </si>
  <si>
    <t>Rešerše archivních hydrogeologických a jiných souvisejících podkladů - Průzkum pro šachty</t>
  </si>
  <si>
    <t>Položka obsahuje rešerši předchozích a archivních průzkumů. Položka zahrnuje veškeré činnosti i poplatky nutné k získání archivních záznamů.</t>
  </si>
  <si>
    <t>71</t>
  </si>
  <si>
    <t>2.7.8.1.6.2</t>
  </si>
  <si>
    <t>Rekognoskace terénu včetně vytipování a úvodního pasportu studní pro monitoring - HG práce v rámci průzkumu pro šachty</t>
  </si>
  <si>
    <t>Položka zahrnuje veškeré přípravné i terénní práce vedoucí k vytyčení měřených sond, studen a objektů, prohlídku terénu, plánování proveditelnosti prací., komunikaci s vlastníky, nájemci nebo správci dotčených pozemků. Položka zahrnuje dopravu veškerého zařízení, vybavení, techniky, materiálu a personálu. Položka zahrnuje sled, řízení, koordinaci polních prací a náhrady případných škod na pozemcích.</t>
  </si>
  <si>
    <t>72</t>
  </si>
  <si>
    <t>2.7.8.1.6.3</t>
  </si>
  <si>
    <t>HDZ zkoušky+monitoring HG objektů v okolí+dataloggery+ruční záměrů</t>
  </si>
  <si>
    <t>Zahrnuje dopravu veškerého zařízení, vybavení, techniky, materiálu a personálu na místo. Položka zahrnuje veškeré práce se sběrem dat z veškerých sledovaných objektů během zkoušky, jejich uložení, zpracování a vyhodnocení.  
Zahrnuje dopravu veškerého zařízení, vybavení, techniky, materiálu a personálu na místo. Položka obsahuje nutné případné prostoje osádky vrtné soupravy pro provedení nutných měření ve vrtu. Položka zahrnuje veškeré práce se sběrem dat, jejich uložení, zpracování a vyhodnocení zkoušky. Položka zahrnuje sled, řízení, koordinaci polních prací a náhrady případných škod na pozemcích.</t>
  </si>
  <si>
    <t>73</t>
  </si>
  <si>
    <t>2.7.8.1.6.4</t>
  </si>
  <si>
    <t>Likvidace vod z HDZ</t>
  </si>
  <si>
    <t>Položka zahrnuje veškeré inženýrské, přípravné i terénní práce vedoucí k likvidaci vod z hydrodynamických zkoušek. Zahrnuje prohlídku terénu, plánování proveditelnosti prací., komunikaci s vlastníky, nájemci nebo správci dotčených pozemků. Položka zahrnuje dopravu veškerého zařízení, vybavení, techniky, materiálu a personálu. Položka zahrnuje veškeré práce spojené s přípravou získání povolení od příslušného vodoprávního úřadu. Položka obsahuje zpracování vyhotovení projektu likvidace odpadních vod a jeho schválení. Položka obsahuje veškeré poplatky spojené s likvidací vod z HDZ. Položka zahrnuje sled, řízení, koordinaci polních prací a náhrady případných škod na pozemcích.</t>
  </si>
  <si>
    <t>74</t>
  </si>
  <si>
    <t>2.7.8.1.6.5</t>
  </si>
  <si>
    <t>Placená meteorologická data ČHMÚ - srážkové úhrny, hladiny podzemních vod (pro období 1 rok)</t>
  </si>
  <si>
    <t>SOUBOR</t>
  </si>
  <si>
    <t>Položka zahrnuje veškeré činnosti i poplatky nutné k získání všech potřebných hydrometeorologických dat pro vyhodnocení hydrogeologických prací.</t>
  </si>
  <si>
    <t>75</t>
  </si>
  <si>
    <t>2.7.8.1.6.6</t>
  </si>
  <si>
    <t>Zpracování dat, dílčí hodnocení, vypracování zpráv - Hydrogeologický průzkum pro šachty</t>
  </si>
  <si>
    <t>staveniště</t>
  </si>
  <si>
    <t>Položka zahrnuje vyhodnocení výsledků všech použitých metod, bude provedena syntéza získaných poznatků a zpracována závěrečná zpráva o pracích. Položka zahrnuje  zpracování výsledků do přehledných formulářů v uzavřené i otevřené formě. Položka zahrnuje vyhotovení technické zprávy z hydrogeologických prací. a předání v otevřené i uzavřené formě včetně všech nákladů na požadovaný tisk.</t>
  </si>
  <si>
    <t>7.</t>
  </si>
  <si>
    <t>VÝKONY GEOLOGICKÉ SLUŽBY</t>
  </si>
  <si>
    <t>76</t>
  </si>
  <si>
    <t>2.7.8.1.7.1</t>
  </si>
  <si>
    <t>Přípravné práce - studie podkladů - Průzkum pro šachty</t>
  </si>
  <si>
    <t>Položka zahrnuje veškeré přípravné vedoucí ke zhotovení dohodnutého komplexu průzkumných prací. Položka obsahuje rešerši předchozích a archivních průzkumů. Položka zahrnuje veškeré činnosti i poplatky nutné k získání archivních záznamů.</t>
  </si>
  <si>
    <t>77</t>
  </si>
  <si>
    <t>2.7.8.1.7.2</t>
  </si>
  <si>
    <t>Vypracování realizační dokumentace průzkumu a projednání s příslušnými obcemi, úřady a institucemi a SŽ - v rámci Průzkumu pro šachty</t>
  </si>
  <si>
    <t>Položka zahrnuje veškeré přípravné vedoucí ke zhotovení dohodnutého komplexu průzkumných prací. Položka zahrnuje dopravu veškerého zařízení, vybavení, techniky, materiálu a personálu. Položka zahrnuje veškeré práce spojené s přípravou získání povolení od všech dotčených úřadů a orgánů. Položka obsahuje veškeré poplatky spojené s vyřízením povolení a schválením realizační dokumentace průzkumu. Položka obsahuje veškerá projednání s objednatelem a hlavním investorem, účast na pracovních a výrobních poradách.</t>
  </si>
  <si>
    <t>78</t>
  </si>
  <si>
    <t>2.7.8.1.7.3</t>
  </si>
  <si>
    <t>Rekognoskace terénu - Průzkum pro šachty</t>
  </si>
  <si>
    <t>Položka zahrnuje veškeré přípravné i terénní práce vedoucí důkladnému poznání terénu pro vyhotovení komplexu průzkumných prací. Zahrnuje prohlídku terénu, plánování proveditelnosti prací., komunikaci s vlastníky, nájemci nebo správci dotčených pozemků. Položka zahrnuje dopravu veškerého zařízení, vybavení, techniky, materiálu a personálu. Položka zahrnuje sled, řízení, koordinaci polních prací a náhrady případných škod na pozemcích.</t>
  </si>
  <si>
    <t>79</t>
  </si>
  <si>
    <t>2.7.8.1.7.4</t>
  </si>
  <si>
    <t>Primární geologická dokumentace průzkumných sond</t>
  </si>
  <si>
    <t>Položka zahrnuje veškeré terénní práce spojené s primární geologickou dokumentací průzkumných sond. Zahrnuje popis výnosu vrtů a sond v předepsané kvalitě. Položka zahrnuje dopravu veškerého zařízení, vybavení, techniky, materiálu a personálu. Položka zahrnuje sled, řízení, koordinaci polních prací a náhrady případných škod na pozemcích.</t>
  </si>
  <si>
    <t>80</t>
  </si>
  <si>
    <t>2.7.8.1.7.5</t>
  </si>
  <si>
    <t>Inženýrskogeologické a hydrogeologické zhodnocení zájmového území - v rámci Průzkumu pro šachty</t>
  </si>
  <si>
    <t>Položka zahrnuje vyhodnocení výsledků všech použitých průzkumných metod, bude provedena syntéza získaných poznatků a zpracována závěrečná zpráva o pracích. Položka zahrnuje  zpracování výsledků do přehledných tabelovaných i grafických formátů v uzavřené i otevřené formě.</t>
  </si>
  <si>
    <t>81</t>
  </si>
  <si>
    <t>2.7.8.1.7.6</t>
  </si>
  <si>
    <t>Vyhodnocení geotechnických vlastností zemin a hornin - Průzkum pro šachty</t>
  </si>
  <si>
    <t>Položka zahrnuje vyhodnocení výsledků všech použitých průzkumných metod, bude provedena syntéza získaných poznatků a zpracována závěrečná zpráva o pracích. Položka zahrnuje  zpracování výsledků do přehledných tabelovaných i grafických formátů v uzavřené i otevřené formě. Výsledkem budou upřesněné geotechnické charakteristiky horninového prostředí.</t>
  </si>
  <si>
    <t>82</t>
  </si>
  <si>
    <t>2.7.8.1.7.7</t>
  </si>
  <si>
    <t>Geologické profily jednotlivých šachet</t>
  </si>
  <si>
    <t>profil</t>
  </si>
  <si>
    <t>Položka zahrnuje vyhodnocení výsledků všech použitých průzkumných metod, bude provedena syntéza získaných poznatků a zpracována závěrečná zpráva o pracích. Položka zahrnuje  zpracování výsledků do přehledných grafických formátů v uzavřené i otevřené formě. Položka zahrnuje vyhotovení IG profilů a předání v otevřené i uzavřené formě včetně všech nákladů na požadovaný tisk. Výsledkem průzkumu budou podélné geologické a geotechnické profily požadovanými trasami.</t>
  </si>
  <si>
    <t>83</t>
  </si>
  <si>
    <t>2.7.8.1.7.8</t>
  </si>
  <si>
    <t>HG monitoring - měření hladin 1 rok (kontrola dataloggeru, výčet dat a kontrolní ruční záměr hladiny)</t>
  </si>
  <si>
    <t>Položka obsahuje kontrolu všech osazených a dostupných dataloggerů, výčet dat a kontrolní/kalibrační ruční záměry hladiny.     
Zahrnuje dopravu veškerého zařízení, vybavení, techniky, materiálu a personálu na místo. Položka zahrnuje veškeré práce se sběrem dat z veškerých sledovaných objektů během zkoušky, jejich uložení, zpracování a vyhodnocení.  
Zahrnuje dopravu veškerého zařízení, vybavení, techniky, materiálu a personálu na místo. Položka zahrnuje sled, řízení, koordinaci polních prací a náhrady případných škod na pozemcích.</t>
  </si>
  <si>
    <t>84</t>
  </si>
  <si>
    <t>2.7.8.1.7.9</t>
  </si>
  <si>
    <t>Zpracování závěrečné zprávy - Faktická zpráva z průzkumu pro šachty</t>
  </si>
  <si>
    <t>Položka zahrnuje vyhodnocení výsledků všech použitých metod, bude provedena syntéza získaných poznatků a zpracována závěrečná zpráva o pracích. Položka zahrnuje  zpracování výsledků do přehledných formulářů v uzavřené i otevřené formě. Položka zahrnuje vyhotovení technické zprávy z inženýrsko-geologických, hydrogeologických a geotechnických , jejího projednání a předání v otevřené i uzavřené formě včetně všech nákladů na požadovaný tisk. Ve zprávě budou uvedena možná geotechnická rizika související se stavbou. V samostatné kapitole zprávy budou uvedeny možné základní problémy a nejistoty vyplývající z provedeného průzkumu a doporučení pro jejich řešení. Položka obsahuje dílčí geotechnické faktické zprávy po realizaci každého balíku průzkumu (dílčí realizační smlouvy).</t>
  </si>
  <si>
    <t xml:space="preserve">  2.7.8.2.</t>
  </si>
  <si>
    <t>PRŮZKUM PRO PORTÁLY A DALŠÍ POVRCHOVÉ OBJEKTY</t>
  </si>
  <si>
    <t>2.7.8.2.</t>
  </si>
  <si>
    <t>2.7.8.2.1.1.1</t>
  </si>
  <si>
    <t>2.7.8.2.1.1.2</t>
  </si>
  <si>
    <t>2.7.8.2.1.1.3</t>
  </si>
  <si>
    <t>Jádrové vrty vrtané TK profilu 156 mm včetně pracovního pažení - horizontální a subhorizontální vrty</t>
  </si>
  <si>
    <t>2.7.8.2.1.1.4</t>
  </si>
  <si>
    <t>Jádrové vrty vrtané wire-line dvojitou jádrovkou DIA korunkami s výplachem profil HWL 96 mm - horizontální a subhorizontální vrty</t>
  </si>
  <si>
    <t>2.7.8.2.1.1.5</t>
  </si>
  <si>
    <t>Kopaná sonda do 2 m hloubky</t>
  </si>
  <si>
    <t>Položka zahrnuje dopravu veškeré techniky a personálu na místo, přemístění, montáž a demontáž souprav, svislou dopravu zeminy z vrtu vodorovnou dopravu zeminy, případně nutné pažení. Položka zahrnuje sled, řízení, koordinaci polních prací a náhrady případných škod na pozemcích. (vrty, zkoušky, geofyzika) i prostoje strojů. Položka zahrnuje likvidaci vytěženého materiálu a upravení místa do původního stavu.</t>
  </si>
  <si>
    <t>2.7.8.2.1.2.1</t>
  </si>
  <si>
    <t>2.7.8.2.1.2.2</t>
  </si>
  <si>
    <t>2.7.8.2.1.2.3</t>
  </si>
  <si>
    <t>2.7.8.2.1.2.4</t>
  </si>
  <si>
    <t>2.7.8.2.1.2.5</t>
  </si>
  <si>
    <t>2.7.8.2.1.2.6</t>
  </si>
  <si>
    <t>2.7.8.2.1.2.7</t>
  </si>
  <si>
    <t>2.7.8.2.1.2.8</t>
  </si>
  <si>
    <t>Zajištění výluk trati</t>
  </si>
  <si>
    <t>Zahrnuje veškeré inženýrské činnosti vedoucí k zajištění výluk na trati na dobu nutnou pro dokončení veškerých projektovaných průzkumných a sondážních pracích na pracovišti.</t>
  </si>
  <si>
    <t>2.7.8.2.1.2.9</t>
  </si>
  <si>
    <t>Zajištění omezení provozu a dopravního značení</t>
  </si>
  <si>
    <t>Zahrnuje veškeré inženýrské činnosti vedoucí k zajištění omezení provozu na pozemních komunikací na dobu nutnou pro dokončení veškerých projektovaných průzkumných a sondážních pracích na pracovišti. Položka obsahuje veškeré poplatky spojené s přípravou, realizací a ukončení dopravního omezení, včetně dopravního značení a řízení dopravy.</t>
  </si>
  <si>
    <t>2.7.8.2.1.3.1</t>
  </si>
  <si>
    <t>2.7.8.2.1.3.2</t>
  </si>
  <si>
    <t>2.7.8.2.1.3.3</t>
  </si>
  <si>
    <t>Odběr vzorků zemin pro klasifikaci z kopaných sond - porušené</t>
  </si>
  <si>
    <t>2.7.8.2.1.3.4</t>
  </si>
  <si>
    <t>2.7.8.2.1.3.5</t>
  </si>
  <si>
    <t>2.7.8.2.2.1</t>
  </si>
  <si>
    <t>2.7.8.2.2.2</t>
  </si>
  <si>
    <t>2.7.8.2.2.3</t>
  </si>
  <si>
    <t>2.7.8.2.2.4</t>
  </si>
  <si>
    <t>2.7.8.2.2.5</t>
  </si>
  <si>
    <t>Statická zatěžovací zkouška dle ČSN 72 1006 Příloha B</t>
  </si>
  <si>
    <t>Zahrnuje dopravu veškerého zařízení, vybavení, techniky, materiálu a personálu na místo. Položka zahrnuje veškeré práce se sběrem dat, jejich uložení, zpracování a vyhodnocení. Položka zahrnuje sled, řízení, koordinaci polních prací a náhrady případných škod na pozemcích. Položka zahrnuje zajištění odpovídající protizátěže.</t>
  </si>
  <si>
    <t>2.7.8.2.3.1</t>
  </si>
  <si>
    <t>2.7.8.2.3.2</t>
  </si>
  <si>
    <t>2.7.8.2.3.3</t>
  </si>
  <si>
    <t>2.7.8.2.3.4</t>
  </si>
  <si>
    <t>Zpracování dat, vypracování závěrečné zprávy - Geofyzikální měření ve vrtech průzkumu pro portály a další stavební objekty</t>
  </si>
  <si>
    <t>Položka zahrnuje vyhodnocení výsledků všech použitých metod, bude provedena syntéza získaných poznatků a zpracována závěrečná zpráva o průzkumu. Výsledkem průzkumu budou podélné i příčné interpretované geofyzikální profily i dílčí zpracování ve formě map a profilů s izoliniemi měřených nebo interpretovaných veličin. Položka zahrnuje vyhotovení technické zprávy z průzkumných , jejího projednání a předání v otevřené i uzavřené formě včetně všech nákladů na požadovaný tisk.</t>
  </si>
  <si>
    <t>2.7.8.2.4.1</t>
  </si>
  <si>
    <t>2.7.8.2.4.2</t>
  </si>
  <si>
    <t>2.7.8.2.4.3</t>
  </si>
  <si>
    <t>2.7.8.2.4.4</t>
  </si>
  <si>
    <t>2.7.8.2.4.5</t>
  </si>
  <si>
    <t>Rozbor zeminy pro porovnání kontaminace s limity uvedenými v tab. 2.1, 4.1, 10.1, 10.2 vyhl. 294/2005 Sb.</t>
  </si>
  <si>
    <t>2.7.8.2.4.6</t>
  </si>
  <si>
    <t>2.7.8.2.4.7</t>
  </si>
  <si>
    <t>2.7.8.2.4.8</t>
  </si>
  <si>
    <t>2.7.8.2.4.9</t>
  </si>
  <si>
    <t>2.7.8.2.4.10</t>
  </si>
  <si>
    <t>2.7.8.2.4.11</t>
  </si>
  <si>
    <t>2.7.8.2.4.12</t>
  </si>
  <si>
    <t>Zpracování souhrnné zprávy o laboratorních zkouškách - Průzkum pro portály a další stavební objekty</t>
  </si>
  <si>
    <t>Položka zahrnuje vyhodnocení výsledků všech použitých metod, bude provedena syntéza získaných poznatků a zpracována závěrečná zpráva o laboratorních pracích. Položka zahrnuje  zpracování výsledků do přehledných formulářů v uzavřené i otevřené formě.  Položka zahrnuje vyhotovení technické zprávy z laboratorních , jejího projednání a předání v otevřené i uzavřené formě včetně všech nákladů na požadovaný tisk.</t>
  </si>
  <si>
    <t>2.7.8.2.5.1</t>
  </si>
  <si>
    <t>2.7.8.2.5.2</t>
  </si>
  <si>
    <t>2.7.8.2.6.1</t>
  </si>
  <si>
    <t>Přípravné práce - studie podkladů - Průzkum pro portály a další povrchové objekty</t>
  </si>
  <si>
    <t>2.7.8.2.6.2</t>
  </si>
  <si>
    <t>Vypracování realizační dokumentace průzkumu a projednání s příslušnými obcemi, úřady a institucemi a SŽ - v rámci Průzkumu pro portály a další SO</t>
  </si>
  <si>
    <t>2.7.8.2.6.3</t>
  </si>
  <si>
    <t>Rekognoskace terénu - Průzkum pro portály a další SO</t>
  </si>
  <si>
    <t>2.7.8.2.6.4</t>
  </si>
  <si>
    <t>2.7.8.2.6.5</t>
  </si>
  <si>
    <t>Inženýrskogeologické a hydrogeologické zhodnocení zájmového území - v rámci Průzkumu pro portály a další SO</t>
  </si>
  <si>
    <t>2.7.8.2.6.6</t>
  </si>
  <si>
    <t>Vyhodnocení geotechnických vlastností zemin a hornin - Průzkum pro portály a další SO</t>
  </si>
  <si>
    <t>2.7.8.2.6.7</t>
  </si>
  <si>
    <t>Geologické profily pro jednotlivé portály a stavení objekty</t>
  </si>
  <si>
    <t>2.7.8.2.6.8</t>
  </si>
  <si>
    <t>Zpracování závěrečné zprávy -  Faktická zpráva z průzkumu pro portály a další stavební objekty</t>
  </si>
  <si>
    <t xml:space="preserve">  2.7.8.3.</t>
  </si>
  <si>
    <t>INŽENÝRSKO-GEOLOGICKÝ A HYDROGEOLOGICKÝ PRŮZKUM PRO TUNEL</t>
  </si>
  <si>
    <t>2.7.8.3.</t>
  </si>
  <si>
    <t>2.7.8.3.1.1.1</t>
  </si>
  <si>
    <t>2.7.8.3.1.1.2</t>
  </si>
  <si>
    <t>2.7.8.3.1.1.3</t>
  </si>
  <si>
    <t>2.7.8.3.1.1.4</t>
  </si>
  <si>
    <t>2.7.8.3.1.1.5</t>
  </si>
  <si>
    <t>2.7.8.3.1.1.6</t>
  </si>
  <si>
    <t>2.7.8.3.1.1.7</t>
  </si>
  <si>
    <t>2.7.8.3.1.2.1</t>
  </si>
  <si>
    <t>2.7.8.3.1.2.2</t>
  </si>
  <si>
    <t>2.7.8.3.1.2.3</t>
  </si>
  <si>
    <t>2.7.8.3.1.2.4</t>
  </si>
  <si>
    <t>2.7.8.3.1.2.5</t>
  </si>
  <si>
    <t>2.7.8.3.1.2.6</t>
  </si>
  <si>
    <t>2.7.8.3.1.2.7</t>
  </si>
  <si>
    <t>2.7.8.3.1.2.8</t>
  </si>
  <si>
    <t>2.7.8.3.1.3.1</t>
  </si>
  <si>
    <t>2.7.8.3.1.3.2</t>
  </si>
  <si>
    <t>2.7.8.3.1.3.3</t>
  </si>
  <si>
    <t>2.7.8.3.1.3.4</t>
  </si>
  <si>
    <t>2.7.8.3.1.3.5</t>
  </si>
  <si>
    <t>2.7.8.3.2.1</t>
  </si>
  <si>
    <t>2.7.8.3.2.2</t>
  </si>
  <si>
    <t>2.7.8.3.2.3</t>
  </si>
  <si>
    <t>2.7.8.3.2.4</t>
  </si>
  <si>
    <t>2.7.8.3.2.5</t>
  </si>
  <si>
    <t>2.7.8.3.2.6</t>
  </si>
  <si>
    <t>2.7.8.3.3.1</t>
  </si>
  <si>
    <t>2.7.8.3.3.2</t>
  </si>
  <si>
    <t>2.7.8.3.3.3</t>
  </si>
  <si>
    <t>Prohlídka stvolů jádrových vrtů sondou ABI + OBI + kavernometrie + inklinometrie</t>
  </si>
  <si>
    <t>2.7.8.3.3.4</t>
  </si>
  <si>
    <t>Zpracování dat, vypracování závěrečné zprávy -  Geofyzikální měření ve vrtech v rámci Inženýrsko-geologického a hydrogeologického průzkumu pro tunel</t>
  </si>
  <si>
    <t>2.7.8.3.4.1</t>
  </si>
  <si>
    <t>2.7.8.3.4.2</t>
  </si>
  <si>
    <t>2.7.8.3.4.3</t>
  </si>
  <si>
    <t>2.7.8.3.4.4</t>
  </si>
  <si>
    <t>2.7.8.3.4.5</t>
  </si>
  <si>
    <t>2.7.8.3.4.6</t>
  </si>
  <si>
    <t>2.7.8.3.4.7</t>
  </si>
  <si>
    <t>2.7.8.3.4.8</t>
  </si>
  <si>
    <t>2.7.8.3.4.9</t>
  </si>
  <si>
    <t>2.7.8.3.4.10</t>
  </si>
  <si>
    <t>2.7.8.3.4.11</t>
  </si>
  <si>
    <t>2.7.8.3.4.12</t>
  </si>
  <si>
    <t>[bez vazby na CS]</t>
  </si>
  <si>
    <t>2.7.8.3.4.13</t>
  </si>
  <si>
    <t>2.7.8.3.4.14</t>
  </si>
  <si>
    <t>2.7.8.3.4.15</t>
  </si>
  <si>
    <t>2.7.8.3.4.16</t>
  </si>
  <si>
    <t>2.7.8.3.4.17</t>
  </si>
  <si>
    <t>2.7.8.3.4.18</t>
  </si>
  <si>
    <t>2.7.8.3.4.19</t>
  </si>
  <si>
    <t>2.7.8.3.4.20</t>
  </si>
  <si>
    <t>2.7.8.3.4.21</t>
  </si>
  <si>
    <t>2.7.8.3.4.22</t>
  </si>
  <si>
    <t>2.7.8.3.4.23</t>
  </si>
  <si>
    <t>2.7.8.3.4.24</t>
  </si>
  <si>
    <t>2.7.8.3.4.25</t>
  </si>
  <si>
    <t>2.7.8.3.4.26</t>
  </si>
  <si>
    <t>2.7.8.3.4.27</t>
  </si>
  <si>
    <t>Zpracování souhrnné zprávy o laboratorních zkouškách - Inženýrsko-geologický a hydrogeologický průzkum pro tunel</t>
  </si>
  <si>
    <t>2.7.8.3.5.1</t>
  </si>
  <si>
    <t>2.7.8.3.5.2</t>
  </si>
  <si>
    <t>2.7.8.3.5.3</t>
  </si>
  <si>
    <t>2.7.8.3.6.1</t>
  </si>
  <si>
    <t>Rešerše archivních hydrogeologických a jiných souvisejících podkladů - Inženýrsko-geologický a hydrogeologický průzkum pro tunel</t>
  </si>
  <si>
    <t>2.7.8.3.6.2</t>
  </si>
  <si>
    <t>Rekognoskace terénu včetně vytipování a úvodního pasportu studní pro monitoring - HG práce v rámci IG/HG průzkumu pro tunel</t>
  </si>
  <si>
    <t>2.7.8.3.6.3</t>
  </si>
  <si>
    <t>2.7.8.3.6.4</t>
  </si>
  <si>
    <t>2.7.8.3.6.5</t>
  </si>
  <si>
    <t>Hydrogeologická pasportizace studní a pramenů  v zónách do 300 m od trasy</t>
  </si>
  <si>
    <t>Položka zahrnuje veškeré přípravné i terénní práce vedoucí k pasportizaci sledovaných objektů, jejich prohlídku, zaměření, zaznamenání a vyhodnocení všech relevantních údajů včetně zhotovení přehledné formuláře pro předání dat. Položka zahrnuje komunikaci s vlastníky, nájemci nebo správci dotčených objektů. Položka zahrnuje dopravu veškerého zařízení, vybavení, techniky, materiálu a personálu. Položka zahrnuje sled, řízení, koordinaci polních prací a náhrady případných škod na pozemcích.</t>
  </si>
  <si>
    <t>2.7.8.3.6.6</t>
  </si>
  <si>
    <t>Pasportizace ochranných pásem vodních zdrojů</t>
  </si>
  <si>
    <t>2.7.8.3.6.7</t>
  </si>
  <si>
    <t>Pasportizace hloubkových vrtů TČ</t>
  </si>
  <si>
    <t>2.7.8.3.6.8</t>
  </si>
  <si>
    <t>2.7.8.3.6.9</t>
  </si>
  <si>
    <t>Zpracování dat, dílčí hodnocení, vypracování zpráv - Hydrogeologická část v rámci Inženýrsko-geologického a hydrogeologického průzkumu pro tunel</t>
  </si>
  <si>
    <t>2.7.8.3.7.1</t>
  </si>
  <si>
    <t>Přípravné práce - studie podkladů - Inženýrsko-geologický a hydrogeologický průzkum pro tunel</t>
  </si>
  <si>
    <t>2.7.8.3.7.2</t>
  </si>
  <si>
    <t>Vypracování realizační dokumentace průzkumu a projednání s příslušnými obcemi, úřady a institucemi a SŽ - v rámci IG/HG průzkumu pro tunel</t>
  </si>
  <si>
    <t>2.7.8.3.7.3</t>
  </si>
  <si>
    <t>Rekognoskace terénu - IG/HG průzkum pro tunel</t>
  </si>
  <si>
    <t>2.7.8.3.7.4</t>
  </si>
  <si>
    <t>2.7.8.3.7.5</t>
  </si>
  <si>
    <t>Inženýrskogeologické a hydrogeologické zhodnocení zájmového území - v rámci IG/HG průzkumu pro tunel</t>
  </si>
  <si>
    <t>2.7.8.3.7.6</t>
  </si>
  <si>
    <t>Vyhodnocení geotechnických vlastností zemin a hornin - IG/HG průzkum pro tunel</t>
  </si>
  <si>
    <t>2.7.8.3.7.7</t>
  </si>
  <si>
    <t>Geologické profily - podélný profil</t>
  </si>
  <si>
    <t>KM</t>
  </si>
  <si>
    <t>2.7.8.3.7.8</t>
  </si>
  <si>
    <t>Geologické profily - příčné profily</t>
  </si>
  <si>
    <t>2.7.8.3.7.9</t>
  </si>
  <si>
    <t>2.7.8.3.7.10</t>
  </si>
  <si>
    <t>Zpracování báňského posudku k poddolovaným územím</t>
  </si>
  <si>
    <t>Položka obsahuje rešerši předchozích a archivních průzkumů a všech dostupných báňských podkladů. Položka zahrnuje veškeré činnosti i poplatky nutné k získání archivních záznamů. Položka zahrnuje vyhodnocení výsledků rešerše všech dostupných materiálů. Položka zahrnuje vyhotovení posudku, projednání a předání v otevřené i uzavřené formě včetně všech nákladů na požadovaný tisk. Položka zahrnuje veškeré přípravné i terénní práce vedoucí k získání potřebných dat. Položka zahrnuje prohlídku terénu, komunikaci s vlastníky, nájemci nebo správci dotčených pozemků. Položka zahrnuje dopravu veškerého zařízení, vybavení, techniky, materiálu a personálu pro přípravné práce.</t>
  </si>
  <si>
    <t>2.7.8.3.7.11</t>
  </si>
  <si>
    <t>Zpracování závěrečné zprávy -  Faktická zpráva z Inženýrsko-geologického a hydrogeologického průzkumu pro tunel</t>
  </si>
  <si>
    <t xml:space="preserve">  2.7.8.4.</t>
  </si>
  <si>
    <t>GEOFYZIKÁLNÍ PRŮZKUM PRO TUNELOVOU TRASU</t>
  </si>
  <si>
    <t>2.7.8.4.</t>
  </si>
  <si>
    <t>2.7.8.4.1.1</t>
  </si>
  <si>
    <t>Přípravné práce, rekognoskace terénu - Geofyzikální průzkum pro tunelovou trasu</t>
  </si>
  <si>
    <t>2.7.8.4.1.2</t>
  </si>
  <si>
    <t>Multielektrodová odporová tomografie (ERT) - konfigurace Wenner-Schlumberger + Dipól-dipól</t>
  </si>
  <si>
    <t>2.7.8.4.1.3</t>
  </si>
  <si>
    <t>Elektromagnetické sondování (TDEM) v 1 profilu, sonda á 100 m</t>
  </si>
  <si>
    <t>2.7.8.4.1.4</t>
  </si>
  <si>
    <t>Elektromagnetické měření (VDV) ve více profilech, sonda á 100 m</t>
  </si>
  <si>
    <t>2.7.8.4.1.5</t>
  </si>
  <si>
    <t>Geodetické práce: vytyčení geofyzikálních profilů + sond, zaměření</t>
  </si>
  <si>
    <t>Položka zahrnuje veškeré přípravné i terénní práce geodetické vedoucí k vytyčení měřených profilů nebo sond. Zahrnují prohlídku terénu, komunikaci s vlastníky, nájemci nebo správci dotčených pozemků. Obsahuje dopravu veškerého zařízení, vybavení, techniky, materiálu a personálu. Položka zahrnuje sled, řízení, koordinaci polních prací a náhrady případných škod na pozemcích. Položka zahrnuje geodetické zaměření skutečné polohy profilů a sond.</t>
  </si>
  <si>
    <t>2.7.8.4.1.6</t>
  </si>
  <si>
    <t>Zpracování závěrečné zprávy -  Faktická zpráva z Geofyzikálního průzkumu pro tunel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</si>
</sst>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2.7.8.1.!K8+2.7.8.1.!M8</f>
      </c>
      <c s="14">
        <f>C11*0.21</f>
      </c>
      <c s="14">
        <f>C11+D11</f>
      </c>
      <c s="13">
        <f>2.7.8.1.!T7</f>
      </c>
    </row>
    <row r="12" spans="1:6" ht="12.75">
      <c r="A12" s="11" t="s">
        <v>373</v>
      </c>
      <c s="12" t="s">
        <v>374</v>
      </c>
      <c s="14">
        <f>2.7.8.2.!K8+2.7.8.2.!M8</f>
      </c>
      <c s="14">
        <f>C12*0.21</f>
      </c>
      <c s="14">
        <f>C12+D12</f>
      </c>
      <c s="13">
        <f>2.7.8.2.!T7</f>
      </c>
    </row>
    <row r="13" spans="1:6" ht="25.5">
      <c r="A13" s="11" t="s">
        <v>449</v>
      </c>
      <c s="12" t="s">
        <v>450</v>
      </c>
      <c s="14">
        <f>2.7.8.3.!K8+2.7.8.3.!M8</f>
      </c>
      <c s="14">
        <f>C13*0.21</f>
      </c>
      <c s="14">
        <f>C13+D13</f>
      </c>
      <c s="13">
        <f>2.7.8.3.!T7</f>
      </c>
    </row>
    <row r="14" spans="1:6" ht="12.75">
      <c r="A14" s="11" t="s">
        <v>554</v>
      </c>
      <c s="12" t="s">
        <v>555</v>
      </c>
      <c s="14">
        <f>2.7.8.4.!K8+2.7.8.4.!M8</f>
      </c>
      <c s="14">
        <f>C14*0.21</f>
      </c>
      <c s="14">
        <f>C14+D14</f>
      </c>
      <c s="13">
        <f>2.7.8.4.!T7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0+J9+J94+J123+J164+J277+J290+J315</f>
      </c>
      <c s="29">
        <f>0+K9+K94+K123+K164+K277+K290+K315</f>
      </c>
      <c s="29">
        <f>0+L9+L94+L123+L164+L277+L290+L315</f>
      </c>
      <c s="29">
        <f>0+M9+M94+M123+M164+M277+M290+M315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14</v>
      </c>
      <c s="34" t="s">
        <v>50</v>
      </c>
      <c s="35" t="s">
        <v>51</v>
      </c>
      <c s="6" t="s">
        <v>52</v>
      </c>
      <c s="36" t="s">
        <v>53</v>
      </c>
      <c s="37">
        <v>210</v>
      </c>
      <c s="36">
        <v>0</v>
      </c>
      <c s="36">
        <f>ROUND(G10*H10,6)</f>
      </c>
      <c r="L10" s="38">
        <v>0</v>
      </c>
      <c s="32">
        <f>ROUND(ROUND(L10,2)*ROUND(G10,6),2)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63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740</v>
      </c>
      <c s="36">
        <v>0</v>
      </c>
      <c s="36">
        <f>ROUND(G14*H14,6)</f>
      </c>
      <c r="L14" s="38">
        <v>0</v>
      </c>
      <c s="32">
        <f>ROUND(ROUND(L14,2)*ROUND(G14,6),2)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56</v>
      </c>
    </row>
    <row r="17" spans="1:5" ht="63.75">
      <c r="A17" t="s">
        <v>58</v>
      </c>
      <c r="E17" s="39" t="s">
        <v>62</v>
      </c>
    </row>
    <row r="18" spans="1:16" ht="25.5">
      <c r="A18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655</v>
      </c>
      <c s="36">
        <v>0</v>
      </c>
      <c s="36">
        <f>ROUND(G18*H18,6)</f>
      </c>
      <c r="L18" s="38">
        <v>0</v>
      </c>
      <c s="32">
        <f>ROUND(ROUND(L18,2)*ROUND(G18,6),2)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56</v>
      </c>
    </row>
    <row r="21" spans="1:5" ht="63.75">
      <c r="A21" t="s">
        <v>58</v>
      </c>
      <c r="E21" s="39" t="s">
        <v>62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590</v>
      </c>
      <c s="36">
        <v>0</v>
      </c>
      <c s="36">
        <f>ROUND(G22*H22,6)</f>
      </c>
      <c r="L22" s="38">
        <v>0</v>
      </c>
      <c s="32">
        <f>ROUND(ROUND(L22,2)*ROUND(G22,6),2)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56</v>
      </c>
    </row>
    <row r="25" spans="1:5" ht="63.75">
      <c r="A25" t="s">
        <v>58</v>
      </c>
      <c r="E25" s="39" t="s">
        <v>62</v>
      </c>
    </row>
    <row r="26" spans="1:16" ht="25.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590</v>
      </c>
      <c s="36">
        <v>0</v>
      </c>
      <c s="36">
        <f>ROUND(G26*H26,6)</f>
      </c>
      <c r="L26" s="38">
        <v>0</v>
      </c>
      <c s="32">
        <f>ROUND(ROUND(L26,2)*ROUND(G26,6),2)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56</v>
      </c>
    </row>
    <row r="29" spans="1:5" ht="51">
      <c r="A29" t="s">
        <v>58</v>
      </c>
      <c r="E29" s="39" t="s">
        <v>72</v>
      </c>
    </row>
    <row r="30" spans="1:16" ht="12.75">
      <c r="A30" t="s">
        <v>49</v>
      </c>
      <c s="34" t="s">
        <v>26</v>
      </c>
      <c s="34" t="s">
        <v>73</v>
      </c>
      <c s="35" t="s">
        <v>51</v>
      </c>
      <c s="6" t="s">
        <v>74</v>
      </c>
      <c s="36" t="s">
        <v>53</v>
      </c>
      <c s="37">
        <v>159</v>
      </c>
      <c s="36">
        <v>0</v>
      </c>
      <c s="36">
        <f>ROUND(G30*H30,6)</f>
      </c>
      <c r="L30" s="38">
        <v>0</v>
      </c>
      <c s="32">
        <f>ROUND(ROUND(L30,2)*ROUND(G30,6),2)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56</v>
      </c>
    </row>
    <row r="33" spans="1:5" ht="89.25">
      <c r="A33" t="s">
        <v>58</v>
      </c>
      <c r="E33" s="39" t="s">
        <v>75</v>
      </c>
    </row>
    <row r="34" spans="1:16" ht="12.75">
      <c r="A34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431</v>
      </c>
      <c s="36">
        <v>0</v>
      </c>
      <c s="36">
        <f>ROUND(G34*H34,6)</f>
      </c>
      <c r="L34" s="38">
        <v>0</v>
      </c>
      <c s="32">
        <f>ROUND(ROUND(L34,2)*ROUND(G34,6),2)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56</v>
      </c>
    </row>
    <row r="37" spans="1:5" ht="89.25">
      <c r="A37" t="s">
        <v>58</v>
      </c>
      <c r="E37" s="39" t="s">
        <v>79</v>
      </c>
    </row>
    <row r="38" spans="1:16" ht="12.7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34</v>
      </c>
      <c s="36">
        <v>0</v>
      </c>
      <c s="36">
        <f>ROUND(G38*H38,6)</f>
      </c>
      <c r="L38" s="38">
        <v>0</v>
      </c>
      <c s="32">
        <f>ROUND(ROUND(L38,2)*ROUND(G38,6),2)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56</v>
      </c>
    </row>
    <row r="41" spans="1:5" ht="51">
      <c r="A41" t="s">
        <v>58</v>
      </c>
      <c r="E41" s="39" t="s">
        <v>84</v>
      </c>
    </row>
    <row r="42" spans="1:16" ht="25.5">
      <c r="A42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83</v>
      </c>
      <c s="37">
        <v>34</v>
      </c>
      <c s="36">
        <v>0</v>
      </c>
      <c s="36">
        <f>ROUND(G42*H42,6)</f>
      </c>
      <c r="L42" s="38">
        <v>0</v>
      </c>
      <c s="32">
        <f>ROUND(ROUND(L42,2)*ROUND(G42,6),2)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56</v>
      </c>
    </row>
    <row r="45" spans="1:5" ht="38.25">
      <c r="A45" t="s">
        <v>58</v>
      </c>
      <c r="E45" s="39" t="s">
        <v>88</v>
      </c>
    </row>
    <row r="46" spans="1:16" ht="12.75">
      <c r="A46" t="s">
        <v>49</v>
      </c>
      <c s="34" t="s">
        <v>89</v>
      </c>
      <c s="34" t="s">
        <v>90</v>
      </c>
      <c s="35" t="s">
        <v>51</v>
      </c>
      <c s="6" t="s">
        <v>91</v>
      </c>
      <c s="36" t="s">
        <v>92</v>
      </c>
      <c s="37">
        <v>400</v>
      </c>
      <c s="36">
        <v>0</v>
      </c>
      <c s="36">
        <f>ROUND(G46*H46,6)</f>
      </c>
      <c r="L46" s="38">
        <v>0</v>
      </c>
      <c s="32">
        <f>ROUND(ROUND(L46,2)*ROUND(G46,6),2)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56</v>
      </c>
    </row>
    <row r="49" spans="1:5" ht="38.25">
      <c r="A49" t="s">
        <v>58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740</v>
      </c>
      <c s="36">
        <v>0</v>
      </c>
      <c s="36">
        <f>ROUND(G50*H50,6)</f>
      </c>
      <c r="L50" s="38">
        <v>0</v>
      </c>
      <c s="32">
        <f>ROUND(ROUND(L50,2)*ROUND(G50,6),2)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56</v>
      </c>
    </row>
    <row r="53" spans="1:5" ht="25.5">
      <c r="A53" t="s">
        <v>58</v>
      </c>
      <c r="E53" s="39" t="s">
        <v>97</v>
      </c>
    </row>
    <row r="54" spans="1:16" ht="12.75">
      <c r="A54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101</v>
      </c>
      <c s="37">
        <v>18</v>
      </c>
      <c s="36">
        <v>0</v>
      </c>
      <c s="36">
        <f>ROUND(G54*H54,6)</f>
      </c>
      <c r="L54" s="38">
        <v>0</v>
      </c>
      <c s="32">
        <f>ROUND(ROUND(L54,2)*ROUND(G54,6),2)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56</v>
      </c>
    </row>
    <row r="57" spans="1:5" ht="51">
      <c r="A57" t="s">
        <v>58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92</v>
      </c>
      <c s="37">
        <v>415</v>
      </c>
      <c s="36">
        <v>0</v>
      </c>
      <c s="36">
        <f>ROUND(G58*H58,6)</f>
      </c>
      <c r="L58" s="38">
        <v>0</v>
      </c>
      <c s="32">
        <f>ROUND(ROUND(L58,2)*ROUND(G58,6),2)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56</v>
      </c>
    </row>
    <row r="61" spans="1:5" ht="76.5">
      <c r="A61" t="s">
        <v>58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51</v>
      </c>
      <c s="6" t="s">
        <v>109</v>
      </c>
      <c s="36" t="s">
        <v>92</v>
      </c>
      <c s="37">
        <v>1331</v>
      </c>
      <c s="36">
        <v>0</v>
      </c>
      <c s="36">
        <f>ROUND(G62*H62,6)</f>
      </c>
      <c r="L62" s="38">
        <v>0</v>
      </c>
      <c s="32">
        <f>ROUND(ROUND(L62,2)*ROUND(G62,6),2)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56</v>
      </c>
    </row>
    <row r="65" spans="1:5" ht="38.25">
      <c r="A65" t="s">
        <v>58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92</v>
      </c>
      <c s="37">
        <v>250</v>
      </c>
      <c s="36">
        <v>0</v>
      </c>
      <c s="36">
        <f>ROUND(G66*H66,6)</f>
      </c>
      <c r="L66" s="38">
        <v>0</v>
      </c>
      <c s="32">
        <f>ROUND(ROUND(L66,2)*ROUND(G66,6),2)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56</v>
      </c>
    </row>
    <row r="69" spans="1:5" ht="51">
      <c r="A69" t="s">
        <v>58</v>
      </c>
      <c r="E69" s="39" t="s">
        <v>114</v>
      </c>
    </row>
    <row r="70" spans="1:16" ht="25.5">
      <c r="A70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83</v>
      </c>
      <c s="37">
        <v>34</v>
      </c>
      <c s="36">
        <v>0</v>
      </c>
      <c s="36">
        <f>ROUND(G70*H70,6)</f>
      </c>
      <c r="L70" s="38">
        <v>0</v>
      </c>
      <c s="32">
        <f>ROUND(ROUND(L70,2)*ROUND(G70,6),2)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56</v>
      </c>
    </row>
    <row r="73" spans="1:5" ht="63.75">
      <c r="A73" t="s">
        <v>58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101</v>
      </c>
      <c s="37">
        <v>26</v>
      </c>
      <c s="36">
        <v>0</v>
      </c>
      <c s="36">
        <f>ROUND(G74*H74,6)</f>
      </c>
      <c r="L74" s="38">
        <v>0</v>
      </c>
      <c s="32">
        <f>ROUND(ROUND(L74,2)*ROUND(G74,6),2)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56</v>
      </c>
    </row>
    <row r="77" spans="1:5" ht="76.5">
      <c r="A77" t="s">
        <v>58</v>
      </c>
      <c r="E77" s="39" t="s">
        <v>122</v>
      </c>
    </row>
    <row r="78" spans="1:16" ht="25.5">
      <c r="A78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101</v>
      </c>
      <c s="37">
        <v>187</v>
      </c>
      <c s="36">
        <v>0</v>
      </c>
      <c s="36">
        <f>ROUND(G78*H78,6)</f>
      </c>
      <c r="L78" s="38">
        <v>0</v>
      </c>
      <c s="32">
        <f>ROUND(ROUND(L78,2)*ROUND(G78,6),2)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56</v>
      </c>
    </row>
    <row r="81" spans="1:5" ht="76.5">
      <c r="A81" t="s">
        <v>58</v>
      </c>
      <c r="E81" s="39" t="s">
        <v>122</v>
      </c>
    </row>
    <row r="82" spans="1:16" ht="12.75">
      <c r="A82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101</v>
      </c>
      <c s="37">
        <v>30</v>
      </c>
      <c s="36">
        <v>0</v>
      </c>
      <c s="36">
        <f>ROUND(G82*H82,6)</f>
      </c>
      <c r="L82" s="38">
        <v>0</v>
      </c>
      <c s="32">
        <f>ROUND(ROUND(L82,2)*ROUND(G82,6),2)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56</v>
      </c>
    </row>
    <row r="85" spans="1:5" ht="76.5">
      <c r="A85" t="s">
        <v>58</v>
      </c>
      <c r="E85" s="39" t="s">
        <v>122</v>
      </c>
    </row>
    <row r="86" spans="1:16" ht="12.75">
      <c r="A86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101</v>
      </c>
      <c s="37">
        <v>44</v>
      </c>
      <c s="36">
        <v>0</v>
      </c>
      <c s="36">
        <f>ROUND(G86*H86,6)</f>
      </c>
      <c r="L86" s="38">
        <v>0</v>
      </c>
      <c s="32">
        <f>ROUND(ROUND(L86,2)*ROUND(G86,6),2)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56</v>
      </c>
    </row>
    <row r="89" spans="1:5" ht="76.5">
      <c r="A89" t="s">
        <v>58</v>
      </c>
      <c r="E89" s="39" t="s">
        <v>122</v>
      </c>
    </row>
    <row r="90" spans="1:16" ht="25.5">
      <c r="A90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135</v>
      </c>
      <c s="37">
        <v>24</v>
      </c>
      <c s="36">
        <v>0</v>
      </c>
      <c s="36">
        <f>ROUND(G90*H90,6)</f>
      </c>
      <c r="L90" s="38">
        <v>0</v>
      </c>
      <c s="32">
        <f>ROUND(ROUND(L90,2)*ROUND(G90,6),2)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56</v>
      </c>
    </row>
    <row r="93" spans="1:5" ht="76.5">
      <c r="A93" t="s">
        <v>58</v>
      </c>
      <c r="E93" s="39" t="s">
        <v>122</v>
      </c>
    </row>
    <row r="94" spans="1:13" ht="12.75">
      <c r="A94" t="s">
        <v>46</v>
      </c>
      <c r="C94" s="31" t="s">
        <v>136</v>
      </c>
      <c r="E94" s="33" t="s">
        <v>137</v>
      </c>
      <c r="J94" s="32">
        <f>0</f>
      </c>
      <c s="32">
        <f>0</f>
      </c>
      <c s="32">
        <f>0+L95+L99+L103+L107+L111+L115+L119</f>
      </c>
      <c s="32">
        <f>0+M95+M99+M103+M107+M111+M115+M119</f>
      </c>
    </row>
    <row r="95" spans="1:16" ht="25.5">
      <c r="A95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141</v>
      </c>
      <c s="37">
        <v>10</v>
      </c>
      <c s="36">
        <v>0</v>
      </c>
      <c s="36">
        <f>ROUND(G95*H95,6)</f>
      </c>
      <c r="L95" s="38">
        <v>0</v>
      </c>
      <c s="32">
        <f>ROUND(ROUND(L95,2)*ROUND(G95,6),2)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56</v>
      </c>
    </row>
    <row r="98" spans="1:5" ht="127.5">
      <c r="A98" t="s">
        <v>58</v>
      </c>
      <c r="E98" s="39" t="s">
        <v>142</v>
      </c>
    </row>
    <row r="99" spans="1:16" ht="12.75">
      <c r="A99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20</v>
      </c>
      <c s="36">
        <v>0</v>
      </c>
      <c s="36">
        <f>ROUND(G99*H99,6)</f>
      </c>
      <c r="L99" s="38">
        <v>0</v>
      </c>
      <c s="32">
        <f>ROUND(ROUND(L99,2)*ROUND(G99,6),2)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56</v>
      </c>
    </row>
    <row r="102" spans="1:5" ht="63.75">
      <c r="A102" t="s">
        <v>58</v>
      </c>
      <c r="E102" s="39" t="s">
        <v>147</v>
      </c>
    </row>
    <row r="103" spans="1:16" ht="12.75">
      <c r="A103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101</v>
      </c>
      <c s="37">
        <v>48</v>
      </c>
      <c s="36">
        <v>0</v>
      </c>
      <c s="36">
        <f>ROUND(G103*H103,6)</f>
      </c>
      <c r="L103" s="38">
        <v>0</v>
      </c>
      <c s="32">
        <f>ROUND(ROUND(L103,2)*ROUND(G103,6),2)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56</v>
      </c>
    </row>
    <row r="106" spans="1:5" ht="76.5">
      <c r="A106" t="s">
        <v>58</v>
      </c>
      <c r="E106" s="39" t="s">
        <v>151</v>
      </c>
    </row>
    <row r="107" spans="1:16" ht="12.75">
      <c r="A107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155</v>
      </c>
      <c s="37">
        <v>36</v>
      </c>
      <c s="36">
        <v>0</v>
      </c>
      <c s="36">
        <f>ROUND(G107*H107,6)</f>
      </c>
      <c r="L107" s="38">
        <v>0</v>
      </c>
      <c s="32">
        <f>ROUND(ROUND(L107,2)*ROUND(G107,6),2)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56</v>
      </c>
    </row>
    <row r="110" spans="1:5" ht="76.5">
      <c r="A110" t="s">
        <v>58</v>
      </c>
      <c r="E110" s="39" t="s">
        <v>151</v>
      </c>
    </row>
    <row r="111" spans="1:16" ht="12.75">
      <c r="A111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53</v>
      </c>
      <c s="37">
        <v>1395</v>
      </c>
      <c s="36">
        <v>0</v>
      </c>
      <c s="36">
        <f>ROUND(G111*H111,6)</f>
      </c>
      <c r="L111" s="38">
        <v>0</v>
      </c>
      <c s="32">
        <f>ROUND(ROUND(L111,2)*ROUND(G111,6),2)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56</v>
      </c>
    </row>
    <row r="114" spans="1:5" ht="51">
      <c r="A114" t="s">
        <v>58</v>
      </c>
      <c r="E114" s="39" t="s">
        <v>159</v>
      </c>
    </row>
    <row r="115" spans="1:16" ht="12.75">
      <c r="A115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53</v>
      </c>
      <c s="37">
        <v>75</v>
      </c>
      <c s="36">
        <v>0</v>
      </c>
      <c s="36">
        <f>ROUND(G115*H115,6)</f>
      </c>
      <c r="L115" s="38">
        <v>0</v>
      </c>
      <c s="32">
        <f>ROUND(ROUND(L115,2)*ROUND(G115,6),2)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56</v>
      </c>
    </row>
    <row r="118" spans="1:5" ht="51">
      <c r="A118" t="s">
        <v>58</v>
      </c>
      <c r="E118" s="39" t="s">
        <v>163</v>
      </c>
    </row>
    <row r="119" spans="1:16" ht="12.75">
      <c r="A119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101</v>
      </c>
      <c s="37">
        <v>1395</v>
      </c>
      <c s="36">
        <v>0</v>
      </c>
      <c s="36">
        <f>ROUND(G119*H119,6)</f>
      </c>
      <c r="L119" s="38">
        <v>0</v>
      </c>
      <c s="32">
        <f>ROUND(ROUND(L119,2)*ROUND(G119,6),2)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56</v>
      </c>
    </row>
    <row r="122" spans="1:5" ht="51">
      <c r="A122" t="s">
        <v>58</v>
      </c>
      <c r="E122" s="39" t="s">
        <v>163</v>
      </c>
    </row>
    <row r="123" spans="1:13" ht="12.75">
      <c r="A123" t="s">
        <v>46</v>
      </c>
      <c r="C123" s="31" t="s">
        <v>167</v>
      </c>
      <c r="E123" s="33" t="s">
        <v>168</v>
      </c>
      <c r="J123" s="32">
        <f>0</f>
      </c>
      <c s="32">
        <f>0</f>
      </c>
      <c s="32">
        <f>0+L124+L128+L132+L136+L140+L144+L148+L152+L156+L160</f>
      </c>
      <c s="32">
        <f>0+M124+M128+M132+M136+M140+M144+M148+M152+M156+M160</f>
      </c>
    </row>
    <row r="124" spans="1:16" ht="12.75">
      <c r="A12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172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ROUND(ROUND(L124,2)*ROUND(G124,6),2)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56</v>
      </c>
    </row>
    <row r="127" spans="1:5" ht="63.75">
      <c r="A127" t="s">
        <v>58</v>
      </c>
      <c r="E127" s="39" t="s">
        <v>173</v>
      </c>
    </row>
    <row r="128" spans="1:16" ht="12.75">
      <c r="A12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92</v>
      </c>
      <c s="37">
        <v>3000</v>
      </c>
      <c s="36">
        <v>0</v>
      </c>
      <c s="36">
        <f>ROUND(G128*H128,6)</f>
      </c>
      <c r="L128" s="38">
        <v>0</v>
      </c>
      <c s="32">
        <f>ROUND(ROUND(L128,2)*ROUND(G128,6),2)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56</v>
      </c>
    </row>
    <row r="131" spans="1:5" ht="51">
      <c r="A131" t="s">
        <v>58</v>
      </c>
      <c r="E131" s="39" t="s">
        <v>159</v>
      </c>
    </row>
    <row r="132" spans="1:16" ht="12.75">
      <c r="A13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180</v>
      </c>
      <c s="37">
        <v>24</v>
      </c>
      <c s="36">
        <v>0</v>
      </c>
      <c s="36">
        <f>ROUND(G132*H132,6)</f>
      </c>
      <c r="L132" s="38">
        <v>0</v>
      </c>
      <c s="32">
        <f>ROUND(ROUND(L132,2)*ROUND(G132,6),2)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56</v>
      </c>
    </row>
    <row r="135" spans="1:5" ht="51">
      <c r="A135" t="s">
        <v>58</v>
      </c>
      <c r="E135" s="39" t="s">
        <v>159</v>
      </c>
    </row>
    <row r="136" spans="1:16" ht="12.75">
      <c r="A136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92</v>
      </c>
      <c s="37">
        <v>9500</v>
      </c>
      <c s="36">
        <v>0</v>
      </c>
      <c s="36">
        <f>ROUND(G136*H136,6)</f>
      </c>
      <c r="L136" s="38">
        <v>0</v>
      </c>
      <c s="32">
        <f>ROUND(ROUND(L136,2)*ROUND(G136,6),2)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56</v>
      </c>
    </row>
    <row r="138" spans="1:5" ht="12.75">
      <c r="A138" s="35" t="s">
        <v>57</v>
      </c>
      <c r="E138" s="40" t="s">
        <v>56</v>
      </c>
    </row>
    <row r="139" spans="1:5" ht="51">
      <c r="A139" t="s">
        <v>58</v>
      </c>
      <c r="E139" s="39" t="s">
        <v>159</v>
      </c>
    </row>
    <row r="140" spans="1:16" ht="12.75">
      <c r="A140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92</v>
      </c>
      <c s="37">
        <v>3000</v>
      </c>
      <c s="36">
        <v>0</v>
      </c>
      <c s="36">
        <f>ROUND(G140*H140,6)</f>
      </c>
      <c r="L140" s="38">
        <v>0</v>
      </c>
      <c s="32">
        <f>ROUND(ROUND(L140,2)*ROUND(G140,6),2)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56</v>
      </c>
    </row>
    <row r="142" spans="1:5" ht="12.75">
      <c r="A142" s="35" t="s">
        <v>57</v>
      </c>
      <c r="E142" s="40" t="s">
        <v>56</v>
      </c>
    </row>
    <row r="143" spans="1:5" ht="51">
      <c r="A143" t="s">
        <v>58</v>
      </c>
      <c r="E143" s="39" t="s">
        <v>159</v>
      </c>
    </row>
    <row r="144" spans="1:16" ht="12.75">
      <c r="A144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92</v>
      </c>
      <c s="37">
        <v>9500</v>
      </c>
      <c s="36">
        <v>0</v>
      </c>
      <c s="36">
        <f>ROUND(G144*H144,6)</f>
      </c>
      <c r="L144" s="38">
        <v>0</v>
      </c>
      <c s="32">
        <f>ROUND(ROUND(L144,2)*ROUND(G144,6),2)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56</v>
      </c>
    </row>
    <row r="146" spans="1:5" ht="12.75">
      <c r="A146" s="35" t="s">
        <v>57</v>
      </c>
      <c r="E146" s="40" t="s">
        <v>56</v>
      </c>
    </row>
    <row r="147" spans="1:5" ht="63.75">
      <c r="A147" t="s">
        <v>58</v>
      </c>
      <c r="E147" s="39" t="s">
        <v>190</v>
      </c>
    </row>
    <row r="148" spans="1:16" ht="12.75">
      <c r="A14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92</v>
      </c>
      <c s="37">
        <v>590</v>
      </c>
      <c s="36">
        <v>0</v>
      </c>
      <c s="36">
        <f>ROUND(G148*H148,6)</f>
      </c>
      <c r="L148" s="38">
        <v>0</v>
      </c>
      <c s="32">
        <f>ROUND(ROUND(L148,2)*ROUND(G148,6),2)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56</v>
      </c>
    </row>
    <row r="151" spans="1:5" ht="63.75">
      <c r="A151" t="s">
        <v>58</v>
      </c>
      <c r="E151" s="39" t="s">
        <v>194</v>
      </c>
    </row>
    <row r="152" spans="1:16" ht="12.75">
      <c r="A152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92</v>
      </c>
      <c s="37">
        <v>590</v>
      </c>
      <c s="36">
        <v>0</v>
      </c>
      <c s="36">
        <f>ROUND(G152*H152,6)</f>
      </c>
      <c r="L152" s="38">
        <v>0</v>
      </c>
      <c s="32">
        <f>ROUND(ROUND(L152,2)*ROUND(G152,6),2)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56</v>
      </c>
    </row>
    <row r="155" spans="1:5" ht="63.75">
      <c r="A155" t="s">
        <v>58</v>
      </c>
      <c r="E155" s="39" t="s">
        <v>194</v>
      </c>
    </row>
    <row r="156" spans="1:16" ht="12.75">
      <c r="A156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53</v>
      </c>
      <c s="37">
        <v>1545</v>
      </c>
      <c s="36">
        <v>0</v>
      </c>
      <c s="36">
        <f>ROUND(G156*H156,6)</f>
      </c>
      <c r="L156" s="38">
        <v>0</v>
      </c>
      <c s="32">
        <f>ROUND(ROUND(L156,2)*ROUND(G156,6),2)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56</v>
      </c>
    </row>
    <row r="159" spans="1:5" ht="102">
      <c r="A159" t="s">
        <v>58</v>
      </c>
      <c r="E159" s="39" t="s">
        <v>201</v>
      </c>
    </row>
    <row r="160" spans="1:16" ht="12.75">
      <c r="A160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172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ROUND(ROUND(L160,2)*ROUND(G160,6),2)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56</v>
      </c>
    </row>
    <row r="163" spans="1:5" ht="89.25">
      <c r="A163" t="s">
        <v>58</v>
      </c>
      <c r="E163" s="39" t="s">
        <v>205</v>
      </c>
    </row>
    <row r="164" spans="1:13" ht="12.75">
      <c r="A164" t="s">
        <v>46</v>
      </c>
      <c r="C164" s="31" t="s">
        <v>206</v>
      </c>
      <c r="E164" s="33" t="s">
        <v>207</v>
      </c>
      <c r="J164" s="32">
        <f>0</f>
      </c>
      <c s="32">
        <f>0</f>
      </c>
      <c s="32">
        <f>0+L165+L169+L173+L177+L181+L185+L189+L193+L197+L201+L205+L209+L213+L217+L221+L225+L229+L233+L237+L241+L245+L249+L253+L257+L261+L265+L269+L273</f>
      </c>
      <c s="32">
        <f>0+M165+M169+M173+M177+M181+M185+M189+M193+M197+M201+M205+M209+M213+M217+M221+M225+M229+M233+M237+M241+M245+M249+M253+M257+M261+M265+M269+M273</f>
      </c>
    </row>
    <row r="165" spans="1:16" ht="12.75">
      <c r="A165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155</v>
      </c>
      <c s="37">
        <v>26</v>
      </c>
      <c s="36">
        <v>0</v>
      </c>
      <c s="36">
        <f>ROUND(G165*H165,6)</f>
      </c>
      <c r="L165" s="38">
        <v>0</v>
      </c>
      <c s="32">
        <f>ROUND(ROUND(L165,2)*ROUND(G165,6),2)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56</v>
      </c>
    </row>
    <row r="167" spans="1:5" ht="12.75">
      <c r="A167" s="35" t="s">
        <v>57</v>
      </c>
      <c r="E167" s="40" t="s">
        <v>56</v>
      </c>
    </row>
    <row r="168" spans="1:5" ht="51">
      <c r="A168" t="s">
        <v>58</v>
      </c>
      <c r="E168" s="39" t="s">
        <v>211</v>
      </c>
    </row>
    <row r="169" spans="1:16" ht="12.75">
      <c r="A169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155</v>
      </c>
      <c s="37">
        <v>26</v>
      </c>
      <c s="36">
        <v>0</v>
      </c>
      <c s="36">
        <f>ROUND(G169*H169,6)</f>
      </c>
      <c r="L169" s="38">
        <v>0</v>
      </c>
      <c s="32">
        <f>ROUND(ROUND(L169,2)*ROUND(G169,6),2)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56</v>
      </c>
    </row>
    <row r="171" spans="1:5" ht="12.75">
      <c r="A171" s="35" t="s">
        <v>57</v>
      </c>
      <c r="E171" s="40" t="s">
        <v>56</v>
      </c>
    </row>
    <row r="172" spans="1:5" ht="51">
      <c r="A172" t="s">
        <v>58</v>
      </c>
      <c r="E172" s="39" t="s">
        <v>211</v>
      </c>
    </row>
    <row r="173" spans="1:16" ht="25.5">
      <c r="A173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155</v>
      </c>
      <c s="37">
        <v>26</v>
      </c>
      <c s="36">
        <v>0</v>
      </c>
      <c s="36">
        <f>ROUND(G173*H173,6)</f>
      </c>
      <c r="L173" s="38">
        <v>0</v>
      </c>
      <c s="32">
        <f>ROUND(ROUND(L173,2)*ROUND(G173,6),2)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56</v>
      </c>
    </row>
    <row r="175" spans="1:5" ht="12.75">
      <c r="A175" s="35" t="s">
        <v>57</v>
      </c>
      <c r="E175" s="40" t="s">
        <v>56</v>
      </c>
    </row>
    <row r="176" spans="1:5" ht="51">
      <c r="A176" t="s">
        <v>58</v>
      </c>
      <c r="E176" s="39" t="s">
        <v>211</v>
      </c>
    </row>
    <row r="177" spans="1:16" ht="25.5">
      <c r="A177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155</v>
      </c>
      <c s="37">
        <v>26</v>
      </c>
      <c s="36">
        <v>0</v>
      </c>
      <c s="36">
        <f>ROUND(G177*H177,6)</f>
      </c>
      <c r="L177" s="38">
        <v>0</v>
      </c>
      <c s="32">
        <f>ROUND(ROUND(L177,2)*ROUND(G177,6),2)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56</v>
      </c>
    </row>
    <row r="179" spans="1:5" ht="12.75">
      <c r="A179" s="35" t="s">
        <v>57</v>
      </c>
      <c r="E179" s="40" t="s">
        <v>56</v>
      </c>
    </row>
    <row r="180" spans="1:5" ht="51">
      <c r="A180" t="s">
        <v>58</v>
      </c>
      <c r="E180" s="39" t="s">
        <v>211</v>
      </c>
    </row>
    <row r="181" spans="1:16" ht="12.75">
      <c r="A181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155</v>
      </c>
      <c s="37">
        <v>24</v>
      </c>
      <c s="36">
        <v>0</v>
      </c>
      <c s="36">
        <f>ROUND(G181*H181,6)</f>
      </c>
      <c r="L181" s="38">
        <v>0</v>
      </c>
      <c s="32">
        <f>ROUND(ROUND(L181,2)*ROUND(G181,6),2)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56</v>
      </c>
    </row>
    <row r="183" spans="1:5" ht="12.75">
      <c r="A183" s="35" t="s">
        <v>57</v>
      </c>
      <c r="E183" s="40" t="s">
        <v>56</v>
      </c>
    </row>
    <row r="184" spans="1:5" ht="51">
      <c r="A184" t="s">
        <v>58</v>
      </c>
      <c r="E184" s="39" t="s">
        <v>211</v>
      </c>
    </row>
    <row r="185" spans="1:16" ht="12.75">
      <c r="A185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155</v>
      </c>
      <c s="37">
        <v>187</v>
      </c>
      <c s="36">
        <v>0</v>
      </c>
      <c s="36">
        <f>ROUND(G185*H185,6)</f>
      </c>
      <c r="L185" s="38">
        <v>0</v>
      </c>
      <c s="32">
        <f>ROUND(ROUND(L185,2)*ROUND(G185,6),2)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56</v>
      </c>
    </row>
    <row r="187" spans="1:5" ht="12.75">
      <c r="A187" s="35" t="s">
        <v>57</v>
      </c>
      <c r="E187" s="40" t="s">
        <v>56</v>
      </c>
    </row>
    <row r="188" spans="1:5" ht="51">
      <c r="A188" t="s">
        <v>58</v>
      </c>
      <c r="E188" s="39" t="s">
        <v>211</v>
      </c>
    </row>
    <row r="189" spans="1:16" ht="12.75">
      <c r="A189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155</v>
      </c>
      <c s="37">
        <v>187</v>
      </c>
      <c s="36">
        <v>0</v>
      </c>
      <c s="36">
        <f>ROUND(G189*H189,6)</f>
      </c>
      <c r="L189" s="38">
        <v>0</v>
      </c>
      <c s="32">
        <f>ROUND(ROUND(L189,2)*ROUND(G189,6),2)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56</v>
      </c>
    </row>
    <row r="191" spans="1:5" ht="12.75">
      <c r="A191" s="35" t="s">
        <v>57</v>
      </c>
      <c r="E191" s="40" t="s">
        <v>56</v>
      </c>
    </row>
    <row r="192" spans="1:5" ht="51">
      <c r="A192" t="s">
        <v>58</v>
      </c>
      <c r="E192" s="39" t="s">
        <v>211</v>
      </c>
    </row>
    <row r="193" spans="1:16" ht="12.75">
      <c r="A193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155</v>
      </c>
      <c s="37">
        <v>50</v>
      </c>
      <c s="36">
        <v>0</v>
      </c>
      <c s="36">
        <f>ROUND(G193*H193,6)</f>
      </c>
      <c r="L193" s="38">
        <v>0</v>
      </c>
      <c s="32">
        <f>ROUND(ROUND(L193,2)*ROUND(G193,6),2)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56</v>
      </c>
    </row>
    <row r="195" spans="1:5" ht="12.75">
      <c r="A195" s="35" t="s">
        <v>57</v>
      </c>
      <c r="E195" s="40" t="s">
        <v>56</v>
      </c>
    </row>
    <row r="196" spans="1:5" ht="51">
      <c r="A196" t="s">
        <v>58</v>
      </c>
      <c r="E196" s="39" t="s">
        <v>211</v>
      </c>
    </row>
    <row r="197" spans="1:16" ht="12.75">
      <c r="A197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155</v>
      </c>
      <c s="37">
        <v>187</v>
      </c>
      <c s="36">
        <v>0</v>
      </c>
      <c s="36">
        <f>ROUND(G197*H197,6)</f>
      </c>
      <c r="L197" s="38">
        <v>0</v>
      </c>
      <c s="32">
        <f>ROUND(ROUND(L197,2)*ROUND(G197,6),2)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56</v>
      </c>
    </row>
    <row r="199" spans="1:5" ht="12.75">
      <c r="A199" s="35" t="s">
        <v>57</v>
      </c>
      <c r="E199" s="40" t="s">
        <v>56</v>
      </c>
    </row>
    <row r="200" spans="1:5" ht="51">
      <c r="A200" t="s">
        <v>58</v>
      </c>
      <c r="E200" s="39" t="s">
        <v>211</v>
      </c>
    </row>
    <row r="201" spans="1:16" ht="12.75">
      <c r="A201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155</v>
      </c>
      <c s="37">
        <v>187</v>
      </c>
      <c s="36">
        <v>0</v>
      </c>
      <c s="36">
        <f>ROUND(G201*H201,6)</f>
      </c>
      <c r="L201" s="38">
        <v>0</v>
      </c>
      <c s="32">
        <f>ROUND(ROUND(L201,2)*ROUND(G201,6),2)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56</v>
      </c>
    </row>
    <row r="204" spans="1:5" ht="51">
      <c r="A204" t="s">
        <v>58</v>
      </c>
      <c r="E204" s="39" t="s">
        <v>211</v>
      </c>
    </row>
    <row r="205" spans="1:16" ht="12.75">
      <c r="A205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155</v>
      </c>
      <c s="37">
        <v>10</v>
      </c>
      <c s="36">
        <v>0</v>
      </c>
      <c s="36">
        <f>ROUND(G205*H205,6)</f>
      </c>
      <c r="L205" s="38">
        <v>0</v>
      </c>
      <c s="32">
        <f>ROUND(ROUND(L205,2)*ROUND(G205,6),2)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56</v>
      </c>
    </row>
    <row r="208" spans="1:5" ht="51">
      <c r="A208" t="s">
        <v>58</v>
      </c>
      <c r="E208" s="39" t="s">
        <v>211</v>
      </c>
    </row>
    <row r="209" spans="1:16" ht="25.5">
      <c r="A209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155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ROUND(ROUND(L209,2)*ROUND(G209,6),2)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56</v>
      </c>
    </row>
    <row r="212" spans="1:5" ht="51">
      <c r="A212" t="s">
        <v>58</v>
      </c>
      <c r="E212" s="39" t="s">
        <v>211</v>
      </c>
    </row>
    <row r="213" spans="1:16" ht="25.5">
      <c r="A213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155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ROUND(ROUND(L213,2)*ROUND(G213,6),2)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56</v>
      </c>
    </row>
    <row r="216" spans="1:5" ht="51">
      <c r="A216" t="s">
        <v>58</v>
      </c>
      <c r="E216" s="39" t="s">
        <v>211</v>
      </c>
    </row>
    <row r="217" spans="1:16" ht="25.5">
      <c r="A217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155</v>
      </c>
      <c s="37">
        <v>10</v>
      </c>
      <c s="36">
        <v>0</v>
      </c>
      <c s="36">
        <f>ROUND(G217*H217,6)</f>
      </c>
      <c r="L217" s="38">
        <v>0</v>
      </c>
      <c s="32">
        <f>ROUND(ROUND(L217,2)*ROUND(G217,6),2)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56</v>
      </c>
    </row>
    <row r="220" spans="1:5" ht="51">
      <c r="A220" t="s">
        <v>58</v>
      </c>
      <c r="E220" s="39" t="s">
        <v>211</v>
      </c>
    </row>
    <row r="221" spans="1:16" ht="12.75">
      <c r="A221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155</v>
      </c>
      <c s="37">
        <v>10</v>
      </c>
      <c s="36">
        <v>0</v>
      </c>
      <c s="36">
        <f>ROUND(G221*H221,6)</f>
      </c>
      <c r="L221" s="38">
        <v>0</v>
      </c>
      <c s="32">
        <f>ROUND(ROUND(L221,2)*ROUND(G221,6),2)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56</v>
      </c>
    </row>
    <row r="224" spans="1:5" ht="51">
      <c r="A224" t="s">
        <v>58</v>
      </c>
      <c r="E224" s="39" t="s">
        <v>211</v>
      </c>
    </row>
    <row r="225" spans="1:16" ht="12.75">
      <c r="A225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155</v>
      </c>
      <c s="37">
        <v>48</v>
      </c>
      <c s="36">
        <v>0</v>
      </c>
      <c s="36">
        <f>ROUND(G225*H225,6)</f>
      </c>
      <c r="L225" s="38">
        <v>0</v>
      </c>
      <c s="32">
        <f>ROUND(ROUND(L225,2)*ROUND(G225,6),2)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56</v>
      </c>
    </row>
    <row r="228" spans="1:5" ht="51">
      <c r="A228" t="s">
        <v>58</v>
      </c>
      <c r="E228" s="39" t="s">
        <v>211</v>
      </c>
    </row>
    <row r="229" spans="1:16" ht="12.75">
      <c r="A229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155</v>
      </c>
      <c s="37">
        <v>48</v>
      </c>
      <c s="36">
        <v>0</v>
      </c>
      <c s="36">
        <f>ROUND(G229*H229,6)</f>
      </c>
      <c r="L229" s="38">
        <v>0</v>
      </c>
      <c s="32">
        <f>ROUND(ROUND(L229,2)*ROUND(G229,6),2)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56</v>
      </c>
    </row>
    <row r="232" spans="1:5" ht="51">
      <c r="A232" t="s">
        <v>58</v>
      </c>
      <c r="E232" s="39" t="s">
        <v>211</v>
      </c>
    </row>
    <row r="233" spans="1:16" ht="12.75">
      <c r="A233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155</v>
      </c>
      <c s="37">
        <v>12</v>
      </c>
      <c s="36">
        <v>0</v>
      </c>
      <c s="36">
        <f>ROUND(G233*H233,6)</f>
      </c>
      <c r="L233" s="38">
        <v>0</v>
      </c>
      <c s="32">
        <f>ROUND(ROUND(L233,2)*ROUND(G233,6),2)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56</v>
      </c>
    </row>
    <row r="236" spans="1:5" ht="51">
      <c r="A236" t="s">
        <v>58</v>
      </c>
      <c r="E236" s="39" t="s">
        <v>211</v>
      </c>
    </row>
    <row r="237" spans="1:16" ht="12.75">
      <c r="A237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155</v>
      </c>
      <c s="37">
        <v>48</v>
      </c>
      <c s="36">
        <v>0</v>
      </c>
      <c s="36">
        <f>ROUND(G237*H237,6)</f>
      </c>
      <c r="L237" s="38">
        <v>0</v>
      </c>
      <c s="32">
        <f>ROUND(ROUND(L237,2)*ROUND(G237,6),2)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56</v>
      </c>
    </row>
    <row r="240" spans="1:5" ht="51">
      <c r="A240" t="s">
        <v>58</v>
      </c>
      <c r="E240" s="39" t="s">
        <v>211</v>
      </c>
    </row>
    <row r="241" spans="1:16" ht="12.75">
      <c r="A241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155</v>
      </c>
      <c s="37">
        <v>48</v>
      </c>
      <c s="36">
        <v>0</v>
      </c>
      <c s="36">
        <f>ROUND(G241*H241,6)</f>
      </c>
      <c r="L241" s="38">
        <v>0</v>
      </c>
      <c s="32">
        <f>ROUND(ROUND(L241,2)*ROUND(G241,6),2)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56</v>
      </c>
    </row>
    <row r="244" spans="1:5" ht="51">
      <c r="A244" t="s">
        <v>58</v>
      </c>
      <c r="E244" s="39" t="s">
        <v>211</v>
      </c>
    </row>
    <row r="245" spans="1:16" ht="12.75">
      <c r="A245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155</v>
      </c>
      <c s="37">
        <v>48</v>
      </c>
      <c s="36">
        <v>0</v>
      </c>
      <c s="36">
        <f>ROUND(G245*H245,6)</f>
      </c>
      <c r="L245" s="38">
        <v>0</v>
      </c>
      <c s="32">
        <f>ROUND(ROUND(L245,2)*ROUND(G245,6),2)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56</v>
      </c>
    </row>
    <row r="248" spans="1:5" ht="51">
      <c r="A248" t="s">
        <v>58</v>
      </c>
      <c r="E248" s="39" t="s">
        <v>211</v>
      </c>
    </row>
    <row r="249" spans="1:16" ht="12.75">
      <c r="A249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155</v>
      </c>
      <c s="37">
        <v>24</v>
      </c>
      <c s="36">
        <v>0</v>
      </c>
      <c s="36">
        <f>ROUND(G249*H249,6)</f>
      </c>
      <c r="L249" s="38">
        <v>0</v>
      </c>
      <c s="32">
        <f>ROUND(ROUND(L249,2)*ROUND(G249,6),2)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56</v>
      </c>
    </row>
    <row r="252" spans="1:5" ht="51">
      <c r="A252" t="s">
        <v>58</v>
      </c>
      <c r="E252" s="39" t="s">
        <v>211</v>
      </c>
    </row>
    <row r="253" spans="1:16" ht="12.75">
      <c r="A253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155</v>
      </c>
      <c s="37">
        <v>24</v>
      </c>
      <c s="36">
        <v>0</v>
      </c>
      <c s="36">
        <f>ROUND(G253*H253,6)</f>
      </c>
      <c r="L253" s="38">
        <v>0</v>
      </c>
      <c s="32">
        <f>ROUND(ROUND(L253,2)*ROUND(G253,6),2)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56</v>
      </c>
    </row>
    <row r="256" spans="1:5" ht="51">
      <c r="A256" t="s">
        <v>58</v>
      </c>
      <c r="E256" s="39" t="s">
        <v>211</v>
      </c>
    </row>
    <row r="257" spans="1:16" ht="12.75">
      <c r="A257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155</v>
      </c>
      <c s="37">
        <v>24</v>
      </c>
      <c s="36">
        <v>0</v>
      </c>
      <c s="36">
        <f>ROUND(G257*H257,6)</f>
      </c>
      <c r="L257" s="38">
        <v>0</v>
      </c>
      <c s="32">
        <f>ROUND(ROUND(L257,2)*ROUND(G257,6),2)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56</v>
      </c>
    </row>
    <row r="260" spans="1:5" ht="51">
      <c r="A260" t="s">
        <v>58</v>
      </c>
      <c r="E260" s="39" t="s">
        <v>211</v>
      </c>
    </row>
    <row r="261" spans="1:16" ht="12.75">
      <c r="A261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155</v>
      </c>
      <c s="37">
        <v>44</v>
      </c>
      <c s="36">
        <v>0</v>
      </c>
      <c s="36">
        <f>ROUND(G261*H261,6)</f>
      </c>
      <c r="L261" s="38">
        <v>0</v>
      </c>
      <c s="32">
        <f>ROUND(ROUND(L261,2)*ROUND(G261,6),2)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56</v>
      </c>
    </row>
    <row r="264" spans="1:5" ht="51">
      <c r="A264" t="s">
        <v>58</v>
      </c>
      <c r="E264" s="39" t="s">
        <v>211</v>
      </c>
    </row>
    <row r="265" spans="1:16" ht="12.75">
      <c r="A265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155</v>
      </c>
      <c s="37">
        <v>44</v>
      </c>
      <c s="36">
        <v>0</v>
      </c>
      <c s="36">
        <f>ROUND(G265*H265,6)</f>
      </c>
      <c r="L265" s="38">
        <v>0</v>
      </c>
      <c s="32">
        <f>ROUND(ROUND(L265,2)*ROUND(G265,6),2)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56</v>
      </c>
    </row>
    <row r="268" spans="1:5" ht="51">
      <c r="A268" t="s">
        <v>58</v>
      </c>
      <c r="E268" s="39" t="s">
        <v>211</v>
      </c>
    </row>
    <row r="269" spans="1:16" ht="12.75">
      <c r="A269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155</v>
      </c>
      <c s="37">
        <v>8</v>
      </c>
      <c s="36">
        <v>0</v>
      </c>
      <c s="36">
        <f>ROUND(G269*H269,6)</f>
      </c>
      <c r="L269" s="38">
        <v>0</v>
      </c>
      <c s="32">
        <f>ROUND(ROUND(L269,2)*ROUND(G269,6),2)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56</v>
      </c>
    </row>
    <row r="272" spans="1:5" ht="51">
      <c r="A272" t="s">
        <v>58</v>
      </c>
      <c r="E272" s="39" t="s">
        <v>211</v>
      </c>
    </row>
    <row r="273" spans="1:16" ht="12.75">
      <c r="A273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172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ROUND(ROUND(L273,2)*ROUND(G273,6),2)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56</v>
      </c>
    </row>
    <row r="276" spans="1:5" ht="76.5">
      <c r="A276" t="s">
        <v>58</v>
      </c>
      <c r="E276" s="39" t="s">
        <v>293</v>
      </c>
    </row>
    <row r="277" spans="1:13" ht="12.75">
      <c r="A277" t="s">
        <v>46</v>
      </c>
      <c r="C277" s="31" t="s">
        <v>294</v>
      </c>
      <c r="E277" s="33" t="s">
        <v>295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180</v>
      </c>
      <c s="37">
        <v>50</v>
      </c>
      <c s="36">
        <v>0</v>
      </c>
      <c s="36">
        <f>ROUND(G278*H278,6)</f>
      </c>
      <c r="L278" s="38">
        <v>0</v>
      </c>
      <c s="32">
        <f>ROUND(ROUND(L278,2)*ROUND(G278,6),2)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56</v>
      </c>
    </row>
    <row r="280" spans="1:5" ht="12.75">
      <c r="A280" s="35" t="s">
        <v>57</v>
      </c>
      <c r="E280" s="40" t="s">
        <v>56</v>
      </c>
    </row>
    <row r="281" spans="1:5" ht="63.75">
      <c r="A281" t="s">
        <v>58</v>
      </c>
      <c r="E281" s="39" t="s">
        <v>190</v>
      </c>
    </row>
    <row r="282" spans="1:16" ht="12.75">
      <c r="A282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101</v>
      </c>
      <c s="37">
        <v>50</v>
      </c>
      <c s="36">
        <v>0</v>
      </c>
      <c s="36">
        <f>ROUND(G282*H282,6)</f>
      </c>
      <c r="L282" s="38">
        <v>0</v>
      </c>
      <c s="32">
        <f>ROUND(ROUND(L282,2)*ROUND(G282,6),2)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56</v>
      </c>
    </row>
    <row r="285" spans="1:5" ht="51">
      <c r="A285" t="s">
        <v>58</v>
      </c>
      <c r="E285" s="39" t="s">
        <v>302</v>
      </c>
    </row>
    <row r="286" spans="1:16" ht="12.75">
      <c r="A286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101</v>
      </c>
      <c s="37">
        <v>100</v>
      </c>
      <c s="36">
        <v>0</v>
      </c>
      <c s="36">
        <f>ROUND(G286*H286,6)</f>
      </c>
      <c r="L286" s="38">
        <v>0</v>
      </c>
      <c s="32">
        <f>ROUND(ROUND(L286,2)*ROUND(G286,6),2)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56</v>
      </c>
    </row>
    <row r="289" spans="1:5" ht="51">
      <c r="A289" t="s">
        <v>58</v>
      </c>
      <c r="E289" s="39" t="s">
        <v>302</v>
      </c>
    </row>
    <row r="290" spans="1:13" ht="12.75">
      <c r="A290" t="s">
        <v>46</v>
      </c>
      <c r="C290" s="31" t="s">
        <v>306</v>
      </c>
      <c r="E290" s="33" t="s">
        <v>307</v>
      </c>
      <c r="J290" s="32">
        <f>0</f>
      </c>
      <c s="32">
        <f>0</f>
      </c>
      <c s="32">
        <f>0+L291+L295+L299+L303+L307+L311</f>
      </c>
      <c s="32">
        <f>0+M291+M295+M299+M303+M307+M311</f>
      </c>
    </row>
    <row r="291" spans="1:16" ht="25.5">
      <c r="A291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172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ROUND(ROUND(L291,2)*ROUND(G291,6),2)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56</v>
      </c>
    </row>
    <row r="293" spans="1:5" ht="12.75">
      <c r="A293" s="35" t="s">
        <v>57</v>
      </c>
      <c r="E293" s="40" t="s">
        <v>56</v>
      </c>
    </row>
    <row r="294" spans="1:5" ht="25.5">
      <c r="A294" t="s">
        <v>58</v>
      </c>
      <c r="E294" s="39" t="s">
        <v>311</v>
      </c>
    </row>
    <row r="295" spans="1:16" ht="25.5">
      <c r="A295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172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ROUND(ROUND(L295,2)*ROUND(G295,6),2)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56</v>
      </c>
    </row>
    <row r="297" spans="1:5" ht="12.75">
      <c r="A297" s="35" t="s">
        <v>57</v>
      </c>
      <c r="E297" s="40" t="s">
        <v>56</v>
      </c>
    </row>
    <row r="298" spans="1:5" ht="63.75">
      <c r="A298" t="s">
        <v>58</v>
      </c>
      <c r="E298" s="39" t="s">
        <v>315</v>
      </c>
    </row>
    <row r="299" spans="1:16" ht="12.75">
      <c r="A299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155</v>
      </c>
      <c s="37">
        <v>8</v>
      </c>
      <c s="36">
        <v>0</v>
      </c>
      <c s="36">
        <f>ROUND(G299*H299,6)</f>
      </c>
      <c r="L299" s="38">
        <v>0</v>
      </c>
      <c s="32">
        <f>ROUND(ROUND(L299,2)*ROUND(G299,6),2)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56</v>
      </c>
    </row>
    <row r="301" spans="1:5" ht="12.75">
      <c r="A301" s="35" t="s">
        <v>57</v>
      </c>
      <c r="E301" s="40" t="s">
        <v>56</v>
      </c>
    </row>
    <row r="302" spans="1:5" ht="102">
      <c r="A302" t="s">
        <v>58</v>
      </c>
      <c r="E302" s="39" t="s">
        <v>319</v>
      </c>
    </row>
    <row r="303" spans="1:16" ht="12.75">
      <c r="A303" t="s">
        <v>49</v>
      </c>
      <c s="34" t="s">
        <v>320</v>
      </c>
      <c s="34" t="s">
        <v>321</v>
      </c>
      <c s="35" t="s">
        <v>51</v>
      </c>
      <c s="6" t="s">
        <v>322</v>
      </c>
      <c s="36" t="s">
        <v>155</v>
      </c>
      <c s="37">
        <v>8</v>
      </c>
      <c s="36">
        <v>0</v>
      </c>
      <c s="36">
        <f>ROUND(G303*H303,6)</f>
      </c>
      <c r="L303" s="38">
        <v>0</v>
      </c>
      <c s="32">
        <f>ROUND(ROUND(L303,2)*ROUND(G303,6),2)</f>
      </c>
      <c s="36" t="s">
        <v>54</v>
      </c>
      <c>
        <f>(M303*21)/100</f>
      </c>
      <c t="s">
        <v>27</v>
      </c>
    </row>
    <row r="304" spans="1:5" ht="12.75">
      <c r="A304" s="35" t="s">
        <v>55</v>
      </c>
      <c r="E304" s="39" t="s">
        <v>56</v>
      </c>
    </row>
    <row r="305" spans="1:5" ht="12.75">
      <c r="A305" s="35" t="s">
        <v>57</v>
      </c>
      <c r="E305" s="40" t="s">
        <v>56</v>
      </c>
    </row>
    <row r="306" spans="1:5" ht="114.75">
      <c r="A306" t="s">
        <v>58</v>
      </c>
      <c r="E306" s="39" t="s">
        <v>323</v>
      </c>
    </row>
    <row r="307" spans="1:16" ht="25.5">
      <c r="A307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327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ROUND(ROUND(L307,2)*ROUND(G307,6),2)</f>
      </c>
      <c s="36" t="s">
        <v>54</v>
      </c>
      <c>
        <f>(M307*21)/100</f>
      </c>
      <c t="s">
        <v>27</v>
      </c>
    </row>
    <row r="308" spans="1:5" ht="12.75">
      <c r="A308" s="35" t="s">
        <v>55</v>
      </c>
      <c r="E308" s="39" t="s">
        <v>56</v>
      </c>
    </row>
    <row r="309" spans="1:5" ht="12.75">
      <c r="A309" s="35" t="s">
        <v>57</v>
      </c>
      <c r="E309" s="40" t="s">
        <v>56</v>
      </c>
    </row>
    <row r="310" spans="1:5" ht="25.5">
      <c r="A310" t="s">
        <v>58</v>
      </c>
      <c r="E310" s="39" t="s">
        <v>328</v>
      </c>
    </row>
    <row r="311" spans="1:16" ht="25.5">
      <c r="A311" t="s">
        <v>49</v>
      </c>
      <c s="34" t="s">
        <v>329</v>
      </c>
      <c s="34" t="s">
        <v>330</v>
      </c>
      <c s="35" t="s">
        <v>51</v>
      </c>
      <c s="6" t="s">
        <v>331</v>
      </c>
      <c s="36" t="s">
        <v>332</v>
      </c>
      <c s="37">
        <v>4</v>
      </c>
      <c s="36">
        <v>0</v>
      </c>
      <c s="36">
        <f>ROUND(G311*H311,6)</f>
      </c>
      <c r="L311" s="38">
        <v>0</v>
      </c>
      <c s="32">
        <f>ROUND(ROUND(L311,2)*ROUND(G311,6),2)</f>
      </c>
      <c s="36" t="s">
        <v>54</v>
      </c>
      <c>
        <f>(M311*21)/100</f>
      </c>
      <c t="s">
        <v>27</v>
      </c>
    </row>
    <row r="312" spans="1:5" ht="12.75">
      <c r="A312" s="35" t="s">
        <v>55</v>
      </c>
      <c r="E312" s="39" t="s">
        <v>56</v>
      </c>
    </row>
    <row r="313" spans="1:5" ht="12.75">
      <c r="A313" s="35" t="s">
        <v>57</v>
      </c>
      <c r="E313" s="40" t="s">
        <v>56</v>
      </c>
    </row>
    <row r="314" spans="1:5" ht="63.75">
      <c r="A314" t="s">
        <v>58</v>
      </c>
      <c r="E314" s="39" t="s">
        <v>333</v>
      </c>
    </row>
    <row r="315" spans="1:13" ht="12.75">
      <c r="A315" t="s">
        <v>46</v>
      </c>
      <c r="C315" s="31" t="s">
        <v>334</v>
      </c>
      <c r="E315" s="33" t="s">
        <v>335</v>
      </c>
      <c r="J315" s="32">
        <f>0</f>
      </c>
      <c s="32">
        <f>0</f>
      </c>
      <c s="32">
        <f>0+L316+L320+L324+L328+L332+L336+L340+L344+L348</f>
      </c>
      <c s="32">
        <f>0+M316+M320+M324+M328+M332+M336+M340+M344+M348</f>
      </c>
    </row>
    <row r="316" spans="1:16" ht="12.75">
      <c r="A316" t="s">
        <v>49</v>
      </c>
      <c s="34" t="s">
        <v>336</v>
      </c>
      <c s="34" t="s">
        <v>337</v>
      </c>
      <c s="35" t="s">
        <v>51</v>
      </c>
      <c s="6" t="s">
        <v>338</v>
      </c>
      <c s="36" t="s">
        <v>172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ROUND(ROUND(L316,2)*ROUND(G316,6),2)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56</v>
      </c>
    </row>
    <row r="318" spans="1:5" ht="12.75">
      <c r="A318" s="35" t="s">
        <v>57</v>
      </c>
      <c r="E318" s="40" t="s">
        <v>56</v>
      </c>
    </row>
    <row r="319" spans="1:5" ht="38.25">
      <c r="A319" t="s">
        <v>58</v>
      </c>
      <c r="E319" s="39" t="s">
        <v>339</v>
      </c>
    </row>
    <row r="320" spans="1:16" ht="25.5">
      <c r="A320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172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ROUND(ROUND(L320,2)*ROUND(G320,6),2)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56</v>
      </c>
    </row>
    <row r="322" spans="1:5" ht="12.75">
      <c r="A322" s="35" t="s">
        <v>57</v>
      </c>
      <c r="E322" s="40" t="s">
        <v>56</v>
      </c>
    </row>
    <row r="323" spans="1:5" ht="89.25">
      <c r="A323" t="s">
        <v>58</v>
      </c>
      <c r="E323" s="39" t="s">
        <v>343</v>
      </c>
    </row>
    <row r="324" spans="1:16" ht="12.75">
      <c r="A324" t="s">
        <v>49</v>
      </c>
      <c s="34" t="s">
        <v>344</v>
      </c>
      <c s="34" t="s">
        <v>345</v>
      </c>
      <c s="35" t="s">
        <v>51</v>
      </c>
      <c s="6" t="s">
        <v>346</v>
      </c>
      <c s="36" t="s">
        <v>172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ROUND(ROUND(L324,2)*ROUND(G324,6),2)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56</v>
      </c>
    </row>
    <row r="326" spans="1:5" ht="12.75">
      <c r="A326" s="35" t="s">
        <v>57</v>
      </c>
      <c r="E326" s="40" t="s">
        <v>56</v>
      </c>
    </row>
    <row r="327" spans="1:5" ht="76.5">
      <c r="A327" t="s">
        <v>58</v>
      </c>
      <c r="E327" s="39" t="s">
        <v>347</v>
      </c>
    </row>
    <row r="328" spans="1:16" ht="12.75">
      <c r="A328" t="s">
        <v>49</v>
      </c>
      <c s="34" t="s">
        <v>348</v>
      </c>
      <c s="34" t="s">
        <v>349</v>
      </c>
      <c s="35" t="s">
        <v>51</v>
      </c>
      <c s="6" t="s">
        <v>350</v>
      </c>
      <c s="36" t="s">
        <v>53</v>
      </c>
      <c s="37">
        <v>1605</v>
      </c>
      <c s="36">
        <v>0</v>
      </c>
      <c s="36">
        <f>ROUND(G328*H328,6)</f>
      </c>
      <c r="L328" s="38">
        <v>0</v>
      </c>
      <c s="32">
        <f>ROUND(ROUND(L328,2)*ROUND(G328,6),2)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56</v>
      </c>
    </row>
    <row r="330" spans="1:5" ht="12.75">
      <c r="A330" s="35" t="s">
        <v>57</v>
      </c>
      <c r="E330" s="40" t="s">
        <v>56</v>
      </c>
    </row>
    <row r="331" spans="1:5" ht="63.75">
      <c r="A331" t="s">
        <v>58</v>
      </c>
      <c r="E331" s="39" t="s">
        <v>351</v>
      </c>
    </row>
    <row r="332" spans="1:16" ht="25.5">
      <c r="A332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172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ROUND(ROUND(L332,2)*ROUND(G332,6),2)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56</v>
      </c>
    </row>
    <row r="334" spans="1:5" ht="12.75">
      <c r="A334" s="35" t="s">
        <v>57</v>
      </c>
      <c r="E334" s="40" t="s">
        <v>56</v>
      </c>
    </row>
    <row r="335" spans="1:5" ht="51">
      <c r="A335" t="s">
        <v>58</v>
      </c>
      <c r="E335" s="39" t="s">
        <v>355</v>
      </c>
    </row>
    <row r="336" spans="1:16" ht="12.75">
      <c r="A336" t="s">
        <v>49</v>
      </c>
      <c s="34" t="s">
        <v>356</v>
      </c>
      <c s="34" t="s">
        <v>357</v>
      </c>
      <c s="35" t="s">
        <v>51</v>
      </c>
      <c s="6" t="s">
        <v>358</v>
      </c>
      <c s="36" t="s">
        <v>172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ROUND(ROUND(L336,2)*ROUND(G336,6),2)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56</v>
      </c>
    </row>
    <row r="338" spans="1:5" ht="12.75">
      <c r="A338" s="35" t="s">
        <v>57</v>
      </c>
      <c r="E338" s="40" t="s">
        <v>56</v>
      </c>
    </row>
    <row r="339" spans="1:5" ht="63.75">
      <c r="A339" t="s">
        <v>58</v>
      </c>
      <c r="E339" s="39" t="s">
        <v>359</v>
      </c>
    </row>
    <row r="340" spans="1:16" ht="12.75">
      <c r="A340" t="s">
        <v>49</v>
      </c>
      <c s="34" t="s">
        <v>360</v>
      </c>
      <c s="34" t="s">
        <v>361</v>
      </c>
      <c s="35" t="s">
        <v>51</v>
      </c>
      <c s="6" t="s">
        <v>362</v>
      </c>
      <c s="36" t="s">
        <v>363</v>
      </c>
      <c s="37">
        <v>4</v>
      </c>
      <c s="36">
        <v>0</v>
      </c>
      <c s="36">
        <f>ROUND(G340*H340,6)</f>
      </c>
      <c r="L340" s="38">
        <v>0</v>
      </c>
      <c s="32">
        <f>ROUND(ROUND(L340,2)*ROUND(G340,6),2)</f>
      </c>
      <c s="36" t="s">
        <v>54</v>
      </c>
      <c>
        <f>(M340*21)/100</f>
      </c>
      <c t="s">
        <v>27</v>
      </c>
    </row>
    <row r="341" spans="1:5" ht="12.75">
      <c r="A341" s="35" t="s">
        <v>55</v>
      </c>
      <c r="E341" s="39" t="s">
        <v>56</v>
      </c>
    </row>
    <row r="342" spans="1:5" ht="12.75">
      <c r="A342" s="35" t="s">
        <v>57</v>
      </c>
      <c r="E342" s="40" t="s">
        <v>56</v>
      </c>
    </row>
    <row r="343" spans="1:5" ht="76.5">
      <c r="A343" t="s">
        <v>58</v>
      </c>
      <c r="E343" s="39" t="s">
        <v>364</v>
      </c>
    </row>
    <row r="344" spans="1:16" ht="25.5">
      <c r="A344" t="s">
        <v>49</v>
      </c>
      <c s="34" t="s">
        <v>365</v>
      </c>
      <c s="34" t="s">
        <v>366</v>
      </c>
      <c s="35" t="s">
        <v>51</v>
      </c>
      <c s="6" t="s">
        <v>367</v>
      </c>
      <c s="36" t="s">
        <v>146</v>
      </c>
      <c s="37">
        <v>24</v>
      </c>
      <c s="36">
        <v>0</v>
      </c>
      <c s="36">
        <f>ROUND(G344*H344,6)</f>
      </c>
      <c r="L344" s="38">
        <v>0</v>
      </c>
      <c s="32">
        <f>ROUND(ROUND(L344,2)*ROUND(G344,6),2)</f>
      </c>
      <c s="36" t="s">
        <v>54</v>
      </c>
      <c>
        <f>(M344*21)/100</f>
      </c>
      <c t="s">
        <v>27</v>
      </c>
    </row>
    <row r="345" spans="1:5" ht="12.75">
      <c r="A345" s="35" t="s">
        <v>55</v>
      </c>
      <c r="E345" s="39" t="s">
        <v>56</v>
      </c>
    </row>
    <row r="346" spans="1:5" ht="12.75">
      <c r="A346" s="35" t="s">
        <v>57</v>
      </c>
      <c r="E346" s="40" t="s">
        <v>56</v>
      </c>
    </row>
    <row r="347" spans="1:5" ht="102">
      <c r="A347" t="s">
        <v>58</v>
      </c>
      <c r="E347" s="39" t="s">
        <v>368</v>
      </c>
    </row>
    <row r="348" spans="1:16" ht="12.75">
      <c r="A348" t="s">
        <v>49</v>
      </c>
      <c s="34" t="s">
        <v>369</v>
      </c>
      <c s="34" t="s">
        <v>370</v>
      </c>
      <c s="35" t="s">
        <v>51</v>
      </c>
      <c s="6" t="s">
        <v>371</v>
      </c>
      <c s="36" t="s">
        <v>172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ROUND(ROUND(L348,2)*ROUND(G348,6),2)</f>
      </c>
      <c s="36" t="s">
        <v>54</v>
      </c>
      <c>
        <f>(M348*21)/100</f>
      </c>
      <c t="s">
        <v>27</v>
      </c>
    </row>
    <row r="349" spans="1:5" ht="12.75">
      <c r="A349" s="35" t="s">
        <v>55</v>
      </c>
      <c r="E349" s="39" t="s">
        <v>56</v>
      </c>
    </row>
    <row r="350" spans="1:5" ht="12.75">
      <c r="A350" s="35" t="s">
        <v>57</v>
      </c>
      <c r="E350" s="40" t="s">
        <v>56</v>
      </c>
    </row>
    <row r="351" spans="1:5" ht="127.5">
      <c r="A351" t="s">
        <v>58</v>
      </c>
      <c r="E351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COUNTIFS(L8:L211,"=0",A8:A211,"P")+COUNTIFS(L8:L211,"",A8:A211,"P")+SUM(Q8:Q211)</f>
      </c>
    </row>
    <row r="8" spans="1:13" ht="12.75">
      <c r="A8" t="s">
        <v>44</v>
      </c>
      <c r="C8" s="28" t="s">
        <v>375</v>
      </c>
      <c r="E8" s="30" t="s">
        <v>374</v>
      </c>
      <c r="J8" s="29">
        <f>0+J9+J86+J107+J124+J173+J182</f>
      </c>
      <c s="29">
        <f>0+K9+K86+K107+K124+K173+K182</f>
      </c>
      <c s="29">
        <f>0+L9+L86+L107+L124+L173+L182</f>
      </c>
      <c s="29">
        <f>0+M9+M86+M107+M124+M173+M182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49</v>
      </c>
      <c s="34" t="s">
        <v>14</v>
      </c>
      <c s="34" t="s">
        <v>376</v>
      </c>
      <c s="35" t="s">
        <v>51</v>
      </c>
      <c s="6" t="s">
        <v>52</v>
      </c>
      <c s="36" t="s">
        <v>53</v>
      </c>
      <c s="37">
        <v>298</v>
      </c>
      <c s="36">
        <v>0</v>
      </c>
      <c s="36">
        <f>ROUND(G10*H10,6)</f>
      </c>
      <c r="L10" s="38">
        <v>0</v>
      </c>
      <c s="32">
        <f>ROUND(ROUND(L10,2)*ROUND(G10,6),2)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63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377</v>
      </c>
      <c s="35" t="s">
        <v>51</v>
      </c>
      <c s="6" t="s">
        <v>61</v>
      </c>
      <c s="36" t="s">
        <v>53</v>
      </c>
      <c s="37">
        <v>141</v>
      </c>
      <c s="36">
        <v>0</v>
      </c>
      <c s="36">
        <f>ROUND(G14*H14,6)</f>
      </c>
      <c r="L14" s="38">
        <v>0</v>
      </c>
      <c s="32">
        <f>ROUND(ROUND(L14,2)*ROUND(G14,6),2)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56</v>
      </c>
    </row>
    <row r="17" spans="1:5" ht="63.75">
      <c r="A17" t="s">
        <v>58</v>
      </c>
      <c r="E17" s="39" t="s">
        <v>59</v>
      </c>
    </row>
    <row r="18" spans="1:16" ht="25.5">
      <c r="A18" t="s">
        <v>49</v>
      </c>
      <c s="34" t="s">
        <v>63</v>
      </c>
      <c s="34" t="s">
        <v>378</v>
      </c>
      <c s="35" t="s">
        <v>51</v>
      </c>
      <c s="6" t="s">
        <v>379</v>
      </c>
      <c s="36" t="s">
        <v>53</v>
      </c>
      <c s="37">
        <v>39</v>
      </c>
      <c s="36">
        <v>0</v>
      </c>
      <c s="36">
        <f>ROUND(G18*H18,6)</f>
      </c>
      <c r="L18" s="38">
        <v>0</v>
      </c>
      <c s="32">
        <f>ROUND(ROUND(L18,2)*ROUND(G18,6),2)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56</v>
      </c>
    </row>
    <row r="21" spans="1:5" ht="63.75">
      <c r="A21" t="s">
        <v>58</v>
      </c>
      <c r="E21" s="39" t="s">
        <v>59</v>
      </c>
    </row>
    <row r="22" spans="1:16" ht="25.5">
      <c r="A22" t="s">
        <v>49</v>
      </c>
      <c s="34" t="s">
        <v>66</v>
      </c>
      <c s="34" t="s">
        <v>380</v>
      </c>
      <c s="35" t="s">
        <v>51</v>
      </c>
      <c s="6" t="s">
        <v>381</v>
      </c>
      <c s="36" t="s">
        <v>53</v>
      </c>
      <c s="37">
        <v>371</v>
      </c>
      <c s="36">
        <v>0</v>
      </c>
      <c s="36">
        <f>ROUND(G22*H22,6)</f>
      </c>
      <c r="L22" s="38">
        <v>0</v>
      </c>
      <c s="32">
        <f>ROUND(ROUND(L22,2)*ROUND(G22,6),2)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56</v>
      </c>
    </row>
    <row r="25" spans="1:5" ht="63.75">
      <c r="A25" t="s">
        <v>58</v>
      </c>
      <c r="E25" s="39" t="s">
        <v>59</v>
      </c>
    </row>
    <row r="26" spans="1:16" ht="12.75">
      <c r="A26" t="s">
        <v>49</v>
      </c>
      <c s="34" t="s">
        <v>69</v>
      </c>
      <c s="34" t="s">
        <v>382</v>
      </c>
      <c s="35" t="s">
        <v>51</v>
      </c>
      <c s="6" t="s">
        <v>383</v>
      </c>
      <c s="36" t="s">
        <v>101</v>
      </c>
      <c s="37">
        <v>116</v>
      </c>
      <c s="36">
        <v>0</v>
      </c>
      <c s="36">
        <f>ROUND(G26*H26,6)</f>
      </c>
      <c r="L26" s="38">
        <v>0</v>
      </c>
      <c s="32">
        <f>ROUND(ROUND(L26,2)*ROUND(G26,6),2)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56</v>
      </c>
    </row>
    <row r="29" spans="1:5" ht="76.5">
      <c r="A29" t="s">
        <v>58</v>
      </c>
      <c r="E29" s="39" t="s">
        <v>384</v>
      </c>
    </row>
    <row r="30" spans="1:16" ht="12.75">
      <c r="A30" t="s">
        <v>49</v>
      </c>
      <c s="34" t="s">
        <v>26</v>
      </c>
      <c s="34" t="s">
        <v>385</v>
      </c>
      <c s="35" t="s">
        <v>51</v>
      </c>
      <c s="6" t="s">
        <v>82</v>
      </c>
      <c s="36" t="s">
        <v>83</v>
      </c>
      <c s="37">
        <v>42</v>
      </c>
      <c s="36">
        <v>0</v>
      </c>
      <c s="36">
        <f>ROUND(G30*H30,6)</f>
      </c>
      <c r="L30" s="38">
        <v>0</v>
      </c>
      <c s="32">
        <f>ROUND(ROUND(L30,2)*ROUND(G30,6),2)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56</v>
      </c>
    </row>
    <row r="33" spans="1:5" ht="51">
      <c r="A33" t="s">
        <v>58</v>
      </c>
      <c r="E33" s="39" t="s">
        <v>84</v>
      </c>
    </row>
    <row r="34" spans="1:16" ht="25.5">
      <c r="A34" t="s">
        <v>49</v>
      </c>
      <c s="34" t="s">
        <v>76</v>
      </c>
      <c s="34" t="s">
        <v>386</v>
      </c>
      <c s="35" t="s">
        <v>51</v>
      </c>
      <c s="6" t="s">
        <v>87</v>
      </c>
      <c s="36" t="s">
        <v>83</v>
      </c>
      <c s="37">
        <v>198</v>
      </c>
      <c s="36">
        <v>0</v>
      </c>
      <c s="36">
        <f>ROUND(G34*H34,6)</f>
      </c>
      <c r="L34" s="38">
        <v>0</v>
      </c>
      <c s="32">
        <f>ROUND(ROUND(L34,2)*ROUND(G34,6),2)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56</v>
      </c>
    </row>
    <row r="37" spans="1:5" ht="38.25">
      <c r="A37" t="s">
        <v>58</v>
      </c>
      <c r="E37" s="39" t="s">
        <v>88</v>
      </c>
    </row>
    <row r="38" spans="1:16" ht="12.75">
      <c r="A38" t="s">
        <v>49</v>
      </c>
      <c s="34" t="s">
        <v>80</v>
      </c>
      <c s="34" t="s">
        <v>387</v>
      </c>
      <c s="35" t="s">
        <v>51</v>
      </c>
      <c s="6" t="s">
        <v>91</v>
      </c>
      <c s="36" t="s">
        <v>92</v>
      </c>
      <c s="37">
        <v>150</v>
      </c>
      <c s="36">
        <v>0</v>
      </c>
      <c s="36">
        <f>ROUND(G38*H38,6)</f>
      </c>
      <c r="L38" s="38">
        <v>0</v>
      </c>
      <c s="32">
        <f>ROUND(ROUND(L38,2)*ROUND(G38,6),2)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56</v>
      </c>
    </row>
    <row r="41" spans="1:5" ht="38.25">
      <c r="A41" t="s">
        <v>58</v>
      </c>
      <c r="E41" s="39" t="s">
        <v>93</v>
      </c>
    </row>
    <row r="42" spans="1:16" ht="12.75">
      <c r="A42" t="s">
        <v>49</v>
      </c>
      <c s="34" t="s">
        <v>85</v>
      </c>
      <c s="34" t="s">
        <v>388</v>
      </c>
      <c s="35" t="s">
        <v>51</v>
      </c>
      <c s="6" t="s">
        <v>96</v>
      </c>
      <c s="36" t="s">
        <v>53</v>
      </c>
      <c s="37">
        <v>512</v>
      </c>
      <c s="36">
        <v>0</v>
      </c>
      <c s="36">
        <f>ROUND(G42*H42,6)</f>
      </c>
      <c r="L42" s="38">
        <v>0</v>
      </c>
      <c s="32">
        <f>ROUND(ROUND(L42,2)*ROUND(G42,6),2)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56</v>
      </c>
    </row>
    <row r="45" spans="1:5" ht="25.5">
      <c r="A45" t="s">
        <v>58</v>
      </c>
      <c r="E45" s="39" t="s">
        <v>97</v>
      </c>
    </row>
    <row r="46" spans="1:16" ht="12.75">
      <c r="A46" t="s">
        <v>49</v>
      </c>
      <c s="34" t="s">
        <v>89</v>
      </c>
      <c s="34" t="s">
        <v>389</v>
      </c>
      <c s="35" t="s">
        <v>51</v>
      </c>
      <c s="6" t="s">
        <v>109</v>
      </c>
      <c s="36" t="s">
        <v>92</v>
      </c>
      <c s="37">
        <v>256</v>
      </c>
      <c s="36">
        <v>0</v>
      </c>
      <c s="36">
        <f>ROUND(G46*H46,6)</f>
      </c>
      <c r="L46" s="38">
        <v>0</v>
      </c>
      <c s="32">
        <f>ROUND(ROUND(L46,2)*ROUND(G46,6),2)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56</v>
      </c>
    </row>
    <row r="49" spans="1:5" ht="38.25">
      <c r="A49" t="s">
        <v>58</v>
      </c>
      <c r="E49" s="39" t="s">
        <v>110</v>
      </c>
    </row>
    <row r="50" spans="1:16" ht="25.5">
      <c r="A50" t="s">
        <v>49</v>
      </c>
      <c s="34" t="s">
        <v>94</v>
      </c>
      <c s="34" t="s">
        <v>390</v>
      </c>
      <c s="35" t="s">
        <v>51</v>
      </c>
      <c s="6" t="s">
        <v>113</v>
      </c>
      <c s="36" t="s">
        <v>92</v>
      </c>
      <c s="37">
        <v>502</v>
      </c>
      <c s="36">
        <v>0</v>
      </c>
      <c s="36">
        <f>ROUND(G50*H50,6)</f>
      </c>
      <c r="L50" s="38">
        <v>0</v>
      </c>
      <c s="32">
        <f>ROUND(ROUND(L50,2)*ROUND(G50,6),2)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56</v>
      </c>
    </row>
    <row r="53" spans="1:5" ht="51">
      <c r="A53" t="s">
        <v>58</v>
      </c>
      <c r="E53" s="39" t="s">
        <v>114</v>
      </c>
    </row>
    <row r="54" spans="1:16" ht="25.5">
      <c r="A54" t="s">
        <v>49</v>
      </c>
      <c s="34" t="s">
        <v>98</v>
      </c>
      <c s="34" t="s">
        <v>391</v>
      </c>
      <c s="35" t="s">
        <v>51</v>
      </c>
      <c s="6" t="s">
        <v>117</v>
      </c>
      <c s="36" t="s">
        <v>83</v>
      </c>
      <c s="37">
        <v>198</v>
      </c>
      <c s="36">
        <v>0</v>
      </c>
      <c s="36">
        <f>ROUND(G54*H54,6)</f>
      </c>
      <c r="L54" s="38">
        <v>0</v>
      </c>
      <c s="32">
        <f>ROUND(ROUND(L54,2)*ROUND(G54,6),2)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56</v>
      </c>
    </row>
    <row r="57" spans="1:5" ht="63.75">
      <c r="A57" t="s">
        <v>58</v>
      </c>
      <c r="E57" s="39" t="s">
        <v>118</v>
      </c>
    </row>
    <row r="58" spans="1:16" ht="12.75">
      <c r="A58" t="s">
        <v>49</v>
      </c>
      <c s="34" t="s">
        <v>103</v>
      </c>
      <c s="34" t="s">
        <v>392</v>
      </c>
      <c s="35" t="s">
        <v>51</v>
      </c>
      <c s="6" t="s">
        <v>393</v>
      </c>
      <c s="36" t="s">
        <v>83</v>
      </c>
      <c s="37">
        <v>3</v>
      </c>
      <c s="36">
        <v>0</v>
      </c>
      <c s="36">
        <f>ROUND(G58*H58,6)</f>
      </c>
      <c r="L58" s="38">
        <v>0</v>
      </c>
      <c s="32">
        <f>ROUND(ROUND(L58,2)*ROUND(G58,6),2)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56</v>
      </c>
    </row>
    <row r="61" spans="1:5" ht="38.25">
      <c r="A61" t="s">
        <v>58</v>
      </c>
      <c r="E61" s="39" t="s">
        <v>394</v>
      </c>
    </row>
    <row r="62" spans="1:16" ht="12.75">
      <c r="A62" t="s">
        <v>49</v>
      </c>
      <c s="34" t="s">
        <v>107</v>
      </c>
      <c s="34" t="s">
        <v>395</v>
      </c>
      <c s="35" t="s">
        <v>51</v>
      </c>
      <c s="6" t="s">
        <v>396</v>
      </c>
      <c s="36" t="s">
        <v>83</v>
      </c>
      <c s="37">
        <v>13</v>
      </c>
      <c s="36">
        <v>0</v>
      </c>
      <c s="36">
        <f>ROUND(G62*H62,6)</f>
      </c>
      <c r="L62" s="38">
        <v>0</v>
      </c>
      <c s="32">
        <f>ROUND(ROUND(L62,2)*ROUND(G62,6),2)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56</v>
      </c>
    </row>
    <row r="65" spans="1:5" ht="63.75">
      <c r="A65" t="s">
        <v>58</v>
      </c>
      <c r="E65" s="39" t="s">
        <v>397</v>
      </c>
    </row>
    <row r="66" spans="1:16" ht="12.75">
      <c r="A66" t="s">
        <v>49</v>
      </c>
      <c s="34" t="s">
        <v>111</v>
      </c>
      <c s="34" t="s">
        <v>398</v>
      </c>
      <c s="35" t="s">
        <v>51</v>
      </c>
      <c s="6" t="s">
        <v>121</v>
      </c>
      <c s="36" t="s">
        <v>101</v>
      </c>
      <c s="37">
        <v>88</v>
      </c>
      <c s="36">
        <v>0</v>
      </c>
      <c s="36">
        <f>ROUND(G66*H66,6)</f>
      </c>
      <c r="L66" s="38">
        <v>0</v>
      </c>
      <c s="32">
        <f>ROUND(ROUND(L66,2)*ROUND(G66,6),2)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56</v>
      </c>
    </row>
    <row r="69" spans="1:5" ht="76.5">
      <c r="A69" t="s">
        <v>58</v>
      </c>
      <c r="E69" s="39" t="s">
        <v>122</v>
      </c>
    </row>
    <row r="70" spans="1:16" ht="25.5">
      <c r="A70" t="s">
        <v>49</v>
      </c>
      <c s="34" t="s">
        <v>115</v>
      </c>
      <c s="34" t="s">
        <v>399</v>
      </c>
      <c s="35" t="s">
        <v>51</v>
      </c>
      <c s="6" t="s">
        <v>125</v>
      </c>
      <c s="36" t="s">
        <v>101</v>
      </c>
      <c s="37">
        <v>135</v>
      </c>
      <c s="36">
        <v>0</v>
      </c>
      <c s="36">
        <f>ROUND(G70*H70,6)</f>
      </c>
      <c r="L70" s="38">
        <v>0</v>
      </c>
      <c s="32">
        <f>ROUND(ROUND(L70,2)*ROUND(G70,6),2)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56</v>
      </c>
    </row>
    <row r="73" spans="1:5" ht="76.5">
      <c r="A73" t="s">
        <v>58</v>
      </c>
      <c r="E73" s="39" t="s">
        <v>122</v>
      </c>
    </row>
    <row r="74" spans="1:16" ht="12.75">
      <c r="A74" t="s">
        <v>49</v>
      </c>
      <c s="34" t="s">
        <v>119</v>
      </c>
      <c s="34" t="s">
        <v>400</v>
      </c>
      <c s="35" t="s">
        <v>51</v>
      </c>
      <c s="6" t="s">
        <v>401</v>
      </c>
      <c s="36" t="s">
        <v>101</v>
      </c>
      <c s="37">
        <v>258</v>
      </c>
      <c s="36">
        <v>0</v>
      </c>
      <c s="36">
        <f>ROUND(G74*H74,6)</f>
      </c>
      <c r="L74" s="38">
        <v>0</v>
      </c>
      <c s="32">
        <f>ROUND(ROUND(L74,2)*ROUND(G74,6),2)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56</v>
      </c>
    </row>
    <row r="77" spans="1:5" ht="76.5">
      <c r="A77" t="s">
        <v>58</v>
      </c>
      <c r="E77" s="39" t="s">
        <v>122</v>
      </c>
    </row>
    <row r="78" spans="1:16" ht="25.5">
      <c r="A78" t="s">
        <v>49</v>
      </c>
      <c s="34" t="s">
        <v>123</v>
      </c>
      <c s="34" t="s">
        <v>402</v>
      </c>
      <c s="35" t="s">
        <v>51</v>
      </c>
      <c s="6" t="s">
        <v>134</v>
      </c>
      <c s="36" t="s">
        <v>135</v>
      </c>
      <c s="37">
        <v>244</v>
      </c>
      <c s="36">
        <v>0</v>
      </c>
      <c s="36">
        <f>ROUND(G78*H78,6)</f>
      </c>
      <c r="L78" s="38">
        <v>0</v>
      </c>
      <c s="32">
        <f>ROUND(ROUND(L78,2)*ROUND(G78,6),2)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56</v>
      </c>
    </row>
    <row r="81" spans="1:5" ht="76.5">
      <c r="A81" t="s">
        <v>58</v>
      </c>
      <c r="E81" s="39" t="s">
        <v>122</v>
      </c>
    </row>
    <row r="82" spans="1:16" ht="12.75">
      <c r="A82" t="s">
        <v>49</v>
      </c>
      <c s="34" t="s">
        <v>126</v>
      </c>
      <c s="34" t="s">
        <v>403</v>
      </c>
      <c s="35" t="s">
        <v>51</v>
      </c>
      <c s="6" t="s">
        <v>131</v>
      </c>
      <c s="36" t="s">
        <v>101</v>
      </c>
      <c s="37">
        <v>42</v>
      </c>
      <c s="36">
        <v>0</v>
      </c>
      <c s="36">
        <f>ROUND(G82*H82,6)</f>
      </c>
      <c r="L82" s="38">
        <v>0</v>
      </c>
      <c s="32">
        <f>ROUND(ROUND(L82,2)*ROUND(G82,6),2)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56</v>
      </c>
    </row>
    <row r="85" spans="1:5" ht="76.5">
      <c r="A85" t="s">
        <v>58</v>
      </c>
      <c r="E85" s="39" t="s">
        <v>122</v>
      </c>
    </row>
    <row r="86" spans="1:13" ht="12.75">
      <c r="A86" t="s">
        <v>46</v>
      </c>
      <c r="C86" s="31" t="s">
        <v>136</v>
      </c>
      <c r="E86" s="33" t="s">
        <v>137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129</v>
      </c>
      <c s="34" t="s">
        <v>404</v>
      </c>
      <c s="35" t="s">
        <v>51</v>
      </c>
      <c s="6" t="s">
        <v>150</v>
      </c>
      <c s="36" t="s">
        <v>101</v>
      </c>
      <c s="37">
        <v>56</v>
      </c>
      <c s="36">
        <v>0</v>
      </c>
      <c s="36">
        <f>ROUND(G87*H87,6)</f>
      </c>
      <c r="L87" s="38">
        <v>0</v>
      </c>
      <c s="32">
        <f>ROUND(ROUND(L87,2)*ROUND(G87,6),2)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56</v>
      </c>
    </row>
    <row r="90" spans="1:5" ht="76.5">
      <c r="A90" t="s">
        <v>58</v>
      </c>
      <c r="E90" s="39" t="s">
        <v>151</v>
      </c>
    </row>
    <row r="91" spans="1:16" ht="12.75">
      <c r="A91" t="s">
        <v>49</v>
      </c>
      <c s="34" t="s">
        <v>132</v>
      </c>
      <c s="34" t="s">
        <v>405</v>
      </c>
      <c s="35" t="s">
        <v>51</v>
      </c>
      <c s="6" t="s">
        <v>158</v>
      </c>
      <c s="36" t="s">
        <v>53</v>
      </c>
      <c s="37">
        <v>505</v>
      </c>
      <c s="36">
        <v>0</v>
      </c>
      <c s="36">
        <f>ROUND(G91*H91,6)</f>
      </c>
      <c r="L91" s="38">
        <v>0</v>
      </c>
      <c s="32">
        <f>ROUND(ROUND(L91,2)*ROUND(G91,6),2)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56</v>
      </c>
    </row>
    <row r="94" spans="1:5" ht="51">
      <c r="A94" t="s">
        <v>58</v>
      </c>
      <c r="E94" s="39" t="s">
        <v>159</v>
      </c>
    </row>
    <row r="95" spans="1:16" ht="12.75">
      <c r="A95" t="s">
        <v>49</v>
      </c>
      <c s="34" t="s">
        <v>138</v>
      </c>
      <c s="34" t="s">
        <v>406</v>
      </c>
      <c s="35" t="s">
        <v>51</v>
      </c>
      <c s="6" t="s">
        <v>162</v>
      </c>
      <c s="36" t="s">
        <v>53</v>
      </c>
      <c s="37">
        <v>761</v>
      </c>
      <c s="36">
        <v>0</v>
      </c>
      <c s="36">
        <f>ROUND(G95*H95,6)</f>
      </c>
      <c r="L95" s="38">
        <v>0</v>
      </c>
      <c s="32">
        <f>ROUND(ROUND(L95,2)*ROUND(G95,6),2)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56</v>
      </c>
    </row>
    <row r="98" spans="1:5" ht="51">
      <c r="A98" t="s">
        <v>58</v>
      </c>
      <c r="E98" s="39" t="s">
        <v>163</v>
      </c>
    </row>
    <row r="99" spans="1:16" ht="12.75">
      <c r="A99" t="s">
        <v>49</v>
      </c>
      <c s="34" t="s">
        <v>143</v>
      </c>
      <c s="34" t="s">
        <v>407</v>
      </c>
      <c s="35" t="s">
        <v>51</v>
      </c>
      <c s="6" t="s">
        <v>166</v>
      </c>
      <c s="36" t="s">
        <v>101</v>
      </c>
      <c s="37">
        <v>512</v>
      </c>
      <c s="36">
        <v>0</v>
      </c>
      <c s="36">
        <f>ROUND(G99*H99,6)</f>
      </c>
      <c r="L99" s="38">
        <v>0</v>
      </c>
      <c s="32">
        <f>ROUND(ROUND(L99,2)*ROUND(G99,6),2)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56</v>
      </c>
    </row>
    <row r="102" spans="1:5" ht="51">
      <c r="A102" t="s">
        <v>58</v>
      </c>
      <c r="E102" s="39" t="s">
        <v>163</v>
      </c>
    </row>
    <row r="103" spans="1:16" ht="12.75">
      <c r="A103" t="s">
        <v>49</v>
      </c>
      <c s="34" t="s">
        <v>148</v>
      </c>
      <c s="34" t="s">
        <v>408</v>
      </c>
      <c s="35" t="s">
        <v>51</v>
      </c>
      <c s="6" t="s">
        <v>409</v>
      </c>
      <c s="36" t="s">
        <v>101</v>
      </c>
      <c s="37">
        <v>116</v>
      </c>
      <c s="36">
        <v>0</v>
      </c>
      <c s="36">
        <f>ROUND(G103*H103,6)</f>
      </c>
      <c r="L103" s="38">
        <v>0</v>
      </c>
      <c s="32">
        <f>ROUND(ROUND(L103,2)*ROUND(G103,6),2)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56</v>
      </c>
    </row>
    <row r="106" spans="1:5" ht="51">
      <c r="A106" t="s">
        <v>58</v>
      </c>
      <c r="E106" s="39" t="s">
        <v>410</v>
      </c>
    </row>
    <row r="107" spans="1:13" ht="12.75">
      <c r="A107" t="s">
        <v>46</v>
      </c>
      <c r="C107" s="31" t="s">
        <v>167</v>
      </c>
      <c r="E107" s="33" t="s">
        <v>168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152</v>
      </c>
      <c s="34" t="s">
        <v>411</v>
      </c>
      <c s="35" t="s">
        <v>51</v>
      </c>
      <c s="6" t="s">
        <v>193</v>
      </c>
      <c s="36" t="s">
        <v>92</v>
      </c>
      <c s="37">
        <v>131</v>
      </c>
      <c s="36">
        <v>0</v>
      </c>
      <c s="36">
        <f>ROUND(G108*H108,6)</f>
      </c>
      <c r="L108" s="38">
        <v>0</v>
      </c>
      <c s="32">
        <f>ROUND(ROUND(L108,2)*ROUND(G108,6),2)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56</v>
      </c>
    </row>
    <row r="110" spans="1:5" ht="12.75">
      <c r="A110" s="35" t="s">
        <v>57</v>
      </c>
      <c r="E110" s="40" t="s">
        <v>56</v>
      </c>
    </row>
    <row r="111" spans="1:5" ht="63.75">
      <c r="A111" t="s">
        <v>58</v>
      </c>
      <c r="E111" s="39" t="s">
        <v>194</v>
      </c>
    </row>
    <row r="112" spans="1:16" ht="12.75">
      <c r="A112" t="s">
        <v>49</v>
      </c>
      <c s="34" t="s">
        <v>156</v>
      </c>
      <c s="34" t="s">
        <v>412</v>
      </c>
      <c s="35" t="s">
        <v>51</v>
      </c>
      <c s="6" t="s">
        <v>197</v>
      </c>
      <c s="36" t="s">
        <v>92</v>
      </c>
      <c s="37">
        <v>131</v>
      </c>
      <c s="36">
        <v>0</v>
      </c>
      <c s="36">
        <f>ROUND(G112*H112,6)</f>
      </c>
      <c r="L112" s="38">
        <v>0</v>
      </c>
      <c s="32">
        <f>ROUND(ROUND(L112,2)*ROUND(G112,6),2)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56</v>
      </c>
    </row>
    <row r="114" spans="1:5" ht="12.75">
      <c r="A114" s="35" t="s">
        <v>57</v>
      </c>
      <c r="E114" s="40" t="s">
        <v>56</v>
      </c>
    </row>
    <row r="115" spans="1:5" ht="63.75">
      <c r="A115" t="s">
        <v>58</v>
      </c>
      <c r="E115" s="39" t="s">
        <v>194</v>
      </c>
    </row>
    <row r="116" spans="1:16" ht="12.75">
      <c r="A116" t="s">
        <v>49</v>
      </c>
      <c s="34" t="s">
        <v>160</v>
      </c>
      <c s="34" t="s">
        <v>413</v>
      </c>
      <c s="35" t="s">
        <v>51</v>
      </c>
      <c s="6" t="s">
        <v>200</v>
      </c>
      <c s="36" t="s">
        <v>53</v>
      </c>
      <c s="37">
        <v>505</v>
      </c>
      <c s="36">
        <v>0</v>
      </c>
      <c s="36">
        <f>ROUND(G116*H116,6)</f>
      </c>
      <c r="L116" s="38">
        <v>0</v>
      </c>
      <c s="32">
        <f>ROUND(ROUND(L116,2)*ROUND(G116,6),2)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56</v>
      </c>
    </row>
    <row r="119" spans="1:5" ht="102">
      <c r="A119" t="s">
        <v>58</v>
      </c>
      <c r="E119" s="39" t="s">
        <v>201</v>
      </c>
    </row>
    <row r="120" spans="1:16" ht="25.5">
      <c r="A120" t="s">
        <v>49</v>
      </c>
      <c s="34" t="s">
        <v>164</v>
      </c>
      <c s="34" t="s">
        <v>414</v>
      </c>
      <c s="35" t="s">
        <v>51</v>
      </c>
      <c s="6" t="s">
        <v>415</v>
      </c>
      <c s="36" t="s">
        <v>172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ROUND(ROUND(L120,2)*ROUND(G120,6),2)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56</v>
      </c>
    </row>
    <row r="123" spans="1:5" ht="89.25">
      <c r="A123" t="s">
        <v>58</v>
      </c>
      <c r="E123" s="39" t="s">
        <v>416</v>
      </c>
    </row>
    <row r="124" spans="1:13" ht="12.75">
      <c r="A124" t="s">
        <v>46</v>
      </c>
      <c r="C124" s="31" t="s">
        <v>206</v>
      </c>
      <c r="E124" s="33" t="s">
        <v>207</v>
      </c>
      <c r="J124" s="32">
        <f>0</f>
      </c>
      <c s="32">
        <f>0</f>
      </c>
      <c s="32">
        <f>0+L125+L129+L133+L137+L141+L145+L149+L153+L157+L161+L165+L169</f>
      </c>
      <c s="32">
        <f>0+M125+M129+M133+M137+M141+M145+M149+M153+M157+M161+M165+M169</f>
      </c>
    </row>
    <row r="125" spans="1:16" ht="12.75">
      <c r="A125" t="s">
        <v>49</v>
      </c>
      <c s="34" t="s">
        <v>169</v>
      </c>
      <c s="34" t="s">
        <v>417</v>
      </c>
      <c s="35" t="s">
        <v>51</v>
      </c>
      <c s="6" t="s">
        <v>210</v>
      </c>
      <c s="36" t="s">
        <v>155</v>
      </c>
      <c s="37">
        <v>346</v>
      </c>
      <c s="36">
        <v>0</v>
      </c>
      <c s="36">
        <f>ROUND(G125*H125,6)</f>
      </c>
      <c r="L125" s="38">
        <v>0</v>
      </c>
      <c s="32">
        <f>ROUND(ROUND(L125,2)*ROUND(G125,6),2)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56</v>
      </c>
    </row>
    <row r="127" spans="1:5" ht="12.75">
      <c r="A127" s="35" t="s">
        <v>57</v>
      </c>
      <c r="E127" s="40" t="s">
        <v>56</v>
      </c>
    </row>
    <row r="128" spans="1:5" ht="51">
      <c r="A128" t="s">
        <v>58</v>
      </c>
      <c r="E128" s="39" t="s">
        <v>211</v>
      </c>
    </row>
    <row r="129" spans="1:16" ht="12.75">
      <c r="A129" t="s">
        <v>49</v>
      </c>
      <c s="34" t="s">
        <v>174</v>
      </c>
      <c s="34" t="s">
        <v>418</v>
      </c>
      <c s="35" t="s">
        <v>51</v>
      </c>
      <c s="6" t="s">
        <v>214</v>
      </c>
      <c s="36" t="s">
        <v>155</v>
      </c>
      <c s="37">
        <v>88</v>
      </c>
      <c s="36">
        <v>0</v>
      </c>
      <c s="36">
        <f>ROUND(G129*H129,6)</f>
      </c>
      <c r="L129" s="38">
        <v>0</v>
      </c>
      <c s="32">
        <f>ROUND(ROUND(L129,2)*ROUND(G129,6),2)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56</v>
      </c>
    </row>
    <row r="131" spans="1:5" ht="12.75">
      <c r="A131" s="35" t="s">
        <v>57</v>
      </c>
      <c r="E131" s="40" t="s">
        <v>56</v>
      </c>
    </row>
    <row r="132" spans="1:5" ht="51">
      <c r="A132" t="s">
        <v>58</v>
      </c>
      <c r="E132" s="39" t="s">
        <v>211</v>
      </c>
    </row>
    <row r="133" spans="1:16" ht="25.5">
      <c r="A133" t="s">
        <v>49</v>
      </c>
      <c s="34" t="s">
        <v>177</v>
      </c>
      <c s="34" t="s">
        <v>419</v>
      </c>
      <c s="35" t="s">
        <v>51</v>
      </c>
      <c s="6" t="s">
        <v>217</v>
      </c>
      <c s="36" t="s">
        <v>155</v>
      </c>
      <c s="37">
        <v>88</v>
      </c>
      <c s="36">
        <v>0</v>
      </c>
      <c s="36">
        <f>ROUND(G133*H133,6)</f>
      </c>
      <c r="L133" s="38">
        <v>0</v>
      </c>
      <c s="32">
        <f>ROUND(ROUND(L133,2)*ROUND(G133,6),2)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56</v>
      </c>
    </row>
    <row r="136" spans="1:5" ht="51">
      <c r="A136" t="s">
        <v>58</v>
      </c>
      <c r="E136" s="39" t="s">
        <v>211</v>
      </c>
    </row>
    <row r="137" spans="1:16" ht="25.5">
      <c r="A137" t="s">
        <v>49</v>
      </c>
      <c s="34" t="s">
        <v>181</v>
      </c>
      <c s="34" t="s">
        <v>420</v>
      </c>
      <c s="35" t="s">
        <v>51</v>
      </c>
      <c s="6" t="s">
        <v>220</v>
      </c>
      <c s="36" t="s">
        <v>155</v>
      </c>
      <c s="37">
        <v>88</v>
      </c>
      <c s="36">
        <v>0</v>
      </c>
      <c s="36">
        <f>ROUND(G137*H137,6)</f>
      </c>
      <c r="L137" s="38">
        <v>0</v>
      </c>
      <c s="32">
        <f>ROUND(ROUND(L137,2)*ROUND(G137,6),2)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56</v>
      </c>
    </row>
    <row r="140" spans="1:5" ht="51">
      <c r="A140" t="s">
        <v>58</v>
      </c>
      <c r="E140" s="39" t="s">
        <v>211</v>
      </c>
    </row>
    <row r="141" spans="1:16" ht="25.5">
      <c r="A141" t="s">
        <v>49</v>
      </c>
      <c s="34" t="s">
        <v>184</v>
      </c>
      <c s="34" t="s">
        <v>421</v>
      </c>
      <c s="35" t="s">
        <v>51</v>
      </c>
      <c s="6" t="s">
        <v>422</v>
      </c>
      <c s="36" t="s">
        <v>155</v>
      </c>
      <c s="37">
        <v>244</v>
      </c>
      <c s="36">
        <v>0</v>
      </c>
      <c s="36">
        <f>ROUND(G141*H141,6)</f>
      </c>
      <c r="L141" s="38">
        <v>0</v>
      </c>
      <c s="32">
        <f>ROUND(ROUND(L141,2)*ROUND(G141,6),2)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12.75">
      <c r="A143" s="35" t="s">
        <v>57</v>
      </c>
      <c r="E143" s="40" t="s">
        <v>56</v>
      </c>
    </row>
    <row r="144" spans="1:5" ht="51">
      <c r="A144" t="s">
        <v>58</v>
      </c>
      <c r="E144" s="39" t="s">
        <v>211</v>
      </c>
    </row>
    <row r="145" spans="1:16" ht="12.75">
      <c r="A145" t="s">
        <v>49</v>
      </c>
      <c s="34" t="s">
        <v>187</v>
      </c>
      <c s="34" t="s">
        <v>423</v>
      </c>
      <c s="35" t="s">
        <v>51</v>
      </c>
      <c s="6" t="s">
        <v>226</v>
      </c>
      <c s="36" t="s">
        <v>155</v>
      </c>
      <c s="37">
        <v>135</v>
      </c>
      <c s="36">
        <v>0</v>
      </c>
      <c s="36">
        <f>ROUND(G145*H145,6)</f>
      </c>
      <c r="L145" s="38">
        <v>0</v>
      </c>
      <c s="32">
        <f>ROUND(ROUND(L145,2)*ROUND(G145,6),2)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56</v>
      </c>
    </row>
    <row r="147" spans="1:5" ht="12.75">
      <c r="A147" s="35" t="s">
        <v>57</v>
      </c>
      <c r="E147" s="40" t="s">
        <v>56</v>
      </c>
    </row>
    <row r="148" spans="1:5" ht="51">
      <c r="A148" t="s">
        <v>58</v>
      </c>
      <c r="E148" s="39" t="s">
        <v>211</v>
      </c>
    </row>
    <row r="149" spans="1:16" ht="12.75">
      <c r="A149" t="s">
        <v>49</v>
      </c>
      <c s="34" t="s">
        <v>191</v>
      </c>
      <c s="34" t="s">
        <v>424</v>
      </c>
      <c s="35" t="s">
        <v>51</v>
      </c>
      <c s="6" t="s">
        <v>229</v>
      </c>
      <c s="36" t="s">
        <v>155</v>
      </c>
      <c s="37">
        <v>135</v>
      </c>
      <c s="36">
        <v>0</v>
      </c>
      <c s="36">
        <f>ROUND(G149*H149,6)</f>
      </c>
      <c r="L149" s="38">
        <v>0</v>
      </c>
      <c s="32">
        <f>ROUND(ROUND(L149,2)*ROUND(G149,6),2)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56</v>
      </c>
    </row>
    <row r="151" spans="1:5" ht="12.75">
      <c r="A151" s="35" t="s">
        <v>57</v>
      </c>
      <c r="E151" s="40" t="s">
        <v>56</v>
      </c>
    </row>
    <row r="152" spans="1:5" ht="51">
      <c r="A152" t="s">
        <v>58</v>
      </c>
      <c r="E152" s="39" t="s">
        <v>211</v>
      </c>
    </row>
    <row r="153" spans="1:16" ht="12.75">
      <c r="A153" t="s">
        <v>49</v>
      </c>
      <c s="34" t="s">
        <v>195</v>
      </c>
      <c s="34" t="s">
        <v>425</v>
      </c>
      <c s="35" t="s">
        <v>51</v>
      </c>
      <c s="6" t="s">
        <v>232</v>
      </c>
      <c s="36" t="s">
        <v>155</v>
      </c>
      <c s="37">
        <v>60</v>
      </c>
      <c s="36">
        <v>0</v>
      </c>
      <c s="36">
        <f>ROUND(G153*H153,6)</f>
      </c>
      <c r="L153" s="38">
        <v>0</v>
      </c>
      <c s="32">
        <f>ROUND(ROUND(L153,2)*ROUND(G153,6),2)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56</v>
      </c>
    </row>
    <row r="155" spans="1:5" ht="12.75">
      <c r="A155" s="35" t="s">
        <v>57</v>
      </c>
      <c r="E155" s="40" t="s">
        <v>56</v>
      </c>
    </row>
    <row r="156" spans="1:5" ht="51">
      <c r="A156" t="s">
        <v>58</v>
      </c>
      <c r="E156" s="39" t="s">
        <v>211</v>
      </c>
    </row>
    <row r="157" spans="1:16" ht="12.75">
      <c r="A157" t="s">
        <v>49</v>
      </c>
      <c s="34" t="s">
        <v>198</v>
      </c>
      <c s="34" t="s">
        <v>426</v>
      </c>
      <c s="35" t="s">
        <v>51</v>
      </c>
      <c s="6" t="s">
        <v>235</v>
      </c>
      <c s="36" t="s">
        <v>155</v>
      </c>
      <c s="37">
        <v>135</v>
      </c>
      <c s="36">
        <v>0</v>
      </c>
      <c s="36">
        <f>ROUND(G157*H157,6)</f>
      </c>
      <c r="L157" s="38">
        <v>0</v>
      </c>
      <c s="32">
        <f>ROUND(ROUND(L157,2)*ROUND(G157,6),2)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56</v>
      </c>
    </row>
    <row r="159" spans="1:5" ht="12.75">
      <c r="A159" s="35" t="s">
        <v>57</v>
      </c>
      <c r="E159" s="40" t="s">
        <v>56</v>
      </c>
    </row>
    <row r="160" spans="1:5" ht="51">
      <c r="A160" t="s">
        <v>58</v>
      </c>
      <c r="E160" s="39" t="s">
        <v>211</v>
      </c>
    </row>
    <row r="161" spans="1:16" ht="12.75">
      <c r="A161" t="s">
        <v>49</v>
      </c>
      <c s="34" t="s">
        <v>202</v>
      </c>
      <c s="34" t="s">
        <v>427</v>
      </c>
      <c s="35" t="s">
        <v>51</v>
      </c>
      <c s="6" t="s">
        <v>238</v>
      </c>
      <c s="36" t="s">
        <v>155</v>
      </c>
      <c s="37">
        <v>135</v>
      </c>
      <c s="36">
        <v>0</v>
      </c>
      <c s="36">
        <f>ROUND(G161*H161,6)</f>
      </c>
      <c r="L161" s="38">
        <v>0</v>
      </c>
      <c s="32">
        <f>ROUND(ROUND(L161,2)*ROUND(G161,6),2)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56</v>
      </c>
    </row>
    <row r="163" spans="1:5" ht="12.75">
      <c r="A163" s="35" t="s">
        <v>57</v>
      </c>
      <c r="E163" s="40" t="s">
        <v>56</v>
      </c>
    </row>
    <row r="164" spans="1:5" ht="51">
      <c r="A164" t="s">
        <v>58</v>
      </c>
      <c r="E164" s="39" t="s">
        <v>211</v>
      </c>
    </row>
    <row r="165" spans="1:16" ht="12.75">
      <c r="A165" t="s">
        <v>49</v>
      </c>
      <c s="34" t="s">
        <v>208</v>
      </c>
      <c s="34" t="s">
        <v>428</v>
      </c>
      <c s="35" t="s">
        <v>51</v>
      </c>
      <c s="6" t="s">
        <v>289</v>
      </c>
      <c s="36" t="s">
        <v>155</v>
      </c>
      <c s="37">
        <v>42</v>
      </c>
      <c s="36">
        <v>0</v>
      </c>
      <c s="36">
        <f>ROUND(G165*H165,6)</f>
      </c>
      <c r="L165" s="38">
        <v>0</v>
      </c>
      <c s="32">
        <f>ROUND(ROUND(L165,2)*ROUND(G165,6),2)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56</v>
      </c>
    </row>
    <row r="167" spans="1:5" ht="12.75">
      <c r="A167" s="35" t="s">
        <v>57</v>
      </c>
      <c r="E167" s="40" t="s">
        <v>56</v>
      </c>
    </row>
    <row r="168" spans="1:5" ht="51">
      <c r="A168" t="s">
        <v>58</v>
      </c>
      <c r="E168" s="39" t="s">
        <v>211</v>
      </c>
    </row>
    <row r="169" spans="1:16" ht="25.5">
      <c r="A169" t="s">
        <v>49</v>
      </c>
      <c s="34" t="s">
        <v>212</v>
      </c>
      <c s="34" t="s">
        <v>429</v>
      </c>
      <c s="35" t="s">
        <v>51</v>
      </c>
      <c s="6" t="s">
        <v>430</v>
      </c>
      <c s="36" t="s">
        <v>172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ROUND(ROUND(L169,2)*ROUND(G169,6),2)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56</v>
      </c>
    </row>
    <row r="171" spans="1:5" ht="12.75">
      <c r="A171" s="35" t="s">
        <v>57</v>
      </c>
      <c r="E171" s="40" t="s">
        <v>56</v>
      </c>
    </row>
    <row r="172" spans="1:5" ht="76.5">
      <c r="A172" t="s">
        <v>58</v>
      </c>
      <c r="E172" s="39" t="s">
        <v>431</v>
      </c>
    </row>
    <row r="173" spans="1:13" ht="12.75">
      <c r="A173" t="s">
        <v>46</v>
      </c>
      <c r="C173" s="31" t="s">
        <v>294</v>
      </c>
      <c r="E173" s="33" t="s">
        <v>295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215</v>
      </c>
      <c s="34" t="s">
        <v>432</v>
      </c>
      <c s="35" t="s">
        <v>51</v>
      </c>
      <c s="6" t="s">
        <v>298</v>
      </c>
      <c s="36" t="s">
        <v>180</v>
      </c>
      <c s="37">
        <v>198</v>
      </c>
      <c s="36">
        <v>0</v>
      </c>
      <c s="36">
        <f>ROUND(G174*H174,6)</f>
      </c>
      <c r="L174" s="38">
        <v>0</v>
      </c>
      <c s="32">
        <f>ROUND(ROUND(L174,2)*ROUND(G174,6),2)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56</v>
      </c>
    </row>
    <row r="177" spans="1:5" ht="63.75">
      <c r="A177" t="s">
        <v>58</v>
      </c>
      <c r="E177" s="39" t="s">
        <v>190</v>
      </c>
    </row>
    <row r="178" spans="1:16" ht="12.75">
      <c r="A178" t="s">
        <v>49</v>
      </c>
      <c s="34" t="s">
        <v>218</v>
      </c>
      <c s="34" t="s">
        <v>433</v>
      </c>
      <c s="35" t="s">
        <v>51</v>
      </c>
      <c s="6" t="s">
        <v>301</v>
      </c>
      <c s="36" t="s">
        <v>101</v>
      </c>
      <c s="37">
        <v>198</v>
      </c>
      <c s="36">
        <v>0</v>
      </c>
      <c s="36">
        <f>ROUND(G178*H178,6)</f>
      </c>
      <c r="L178" s="38">
        <v>0</v>
      </c>
      <c s="32">
        <f>ROUND(ROUND(L178,2)*ROUND(G178,6),2)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56</v>
      </c>
    </row>
    <row r="181" spans="1:5" ht="51">
      <c r="A181" t="s">
        <v>58</v>
      </c>
      <c r="E181" s="39" t="s">
        <v>302</v>
      </c>
    </row>
    <row r="182" spans="1:13" ht="12.75">
      <c r="A182" t="s">
        <v>46</v>
      </c>
      <c r="C182" s="31" t="s">
        <v>306</v>
      </c>
      <c r="E182" s="33" t="s">
        <v>335</v>
      </c>
      <c r="J182" s="32">
        <f>0</f>
      </c>
      <c s="32">
        <f>0</f>
      </c>
      <c s="32">
        <f>0+L183+L187+L191+L195+L199+L203+L207+L211</f>
      </c>
      <c s="32">
        <f>0+M183+M187+M191+M195+M199+M203+M207+M211</f>
      </c>
    </row>
    <row r="183" spans="1:16" ht="12.75">
      <c r="A183" t="s">
        <v>49</v>
      </c>
      <c s="34" t="s">
        <v>221</v>
      </c>
      <c s="34" t="s">
        <v>434</v>
      </c>
      <c s="35" t="s">
        <v>51</v>
      </c>
      <c s="6" t="s">
        <v>435</v>
      </c>
      <c s="36" t="s">
        <v>172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ROUND(ROUND(L183,2)*ROUND(G183,6),2)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56</v>
      </c>
    </row>
    <row r="186" spans="1:5" ht="38.25">
      <c r="A186" t="s">
        <v>58</v>
      </c>
      <c r="E186" s="39" t="s">
        <v>339</v>
      </c>
    </row>
    <row r="187" spans="1:16" ht="25.5">
      <c r="A187" t="s">
        <v>49</v>
      </c>
      <c s="34" t="s">
        <v>224</v>
      </c>
      <c s="34" t="s">
        <v>436</v>
      </c>
      <c s="35" t="s">
        <v>51</v>
      </c>
      <c s="6" t="s">
        <v>437</v>
      </c>
      <c s="36" t="s">
        <v>172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ROUND(ROUND(L187,2)*ROUND(G187,6),2)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56</v>
      </c>
    </row>
    <row r="190" spans="1:5" ht="89.25">
      <c r="A190" t="s">
        <v>58</v>
      </c>
      <c r="E190" s="39" t="s">
        <v>343</v>
      </c>
    </row>
    <row r="191" spans="1:16" ht="12.75">
      <c r="A191" t="s">
        <v>49</v>
      </c>
      <c s="34" t="s">
        <v>227</v>
      </c>
      <c s="34" t="s">
        <v>438</v>
      </c>
      <c s="35" t="s">
        <v>51</v>
      </c>
      <c s="6" t="s">
        <v>439</v>
      </c>
      <c s="36" t="s">
        <v>172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ROUND(ROUND(L191,2)*ROUND(G191,6),2)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56</v>
      </c>
    </row>
    <row r="194" spans="1:5" ht="76.5">
      <c r="A194" t="s">
        <v>58</v>
      </c>
      <c r="E194" s="39" t="s">
        <v>347</v>
      </c>
    </row>
    <row r="195" spans="1:16" ht="12.75">
      <c r="A195" t="s">
        <v>49</v>
      </c>
      <c s="34" t="s">
        <v>230</v>
      </c>
      <c s="34" t="s">
        <v>440</v>
      </c>
      <c s="35" t="s">
        <v>51</v>
      </c>
      <c s="6" t="s">
        <v>350</v>
      </c>
      <c s="36" t="s">
        <v>53</v>
      </c>
      <c s="37">
        <v>849</v>
      </c>
      <c s="36">
        <v>0</v>
      </c>
      <c s="36">
        <f>ROUND(G195*H195,6)</f>
      </c>
      <c r="L195" s="38">
        <v>0</v>
      </c>
      <c s="32">
        <f>ROUND(ROUND(L195,2)*ROUND(G195,6),2)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56</v>
      </c>
    </row>
    <row r="198" spans="1:5" ht="63.75">
      <c r="A198" t="s">
        <v>58</v>
      </c>
      <c r="E198" s="39" t="s">
        <v>351</v>
      </c>
    </row>
    <row r="199" spans="1:16" ht="25.5">
      <c r="A199" t="s">
        <v>49</v>
      </c>
      <c s="34" t="s">
        <v>233</v>
      </c>
      <c s="34" t="s">
        <v>441</v>
      </c>
      <c s="35" t="s">
        <v>51</v>
      </c>
      <c s="6" t="s">
        <v>442</v>
      </c>
      <c s="36" t="s">
        <v>172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ROUND(ROUND(L199,2)*ROUND(G199,6),2)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56</v>
      </c>
    </row>
    <row r="202" spans="1:5" ht="51">
      <c r="A202" t="s">
        <v>58</v>
      </c>
      <c r="E202" s="39" t="s">
        <v>355</v>
      </c>
    </row>
    <row r="203" spans="1:16" ht="25.5">
      <c r="A203" t="s">
        <v>49</v>
      </c>
      <c s="34" t="s">
        <v>236</v>
      </c>
      <c s="34" t="s">
        <v>443</v>
      </c>
      <c s="35" t="s">
        <v>51</v>
      </c>
      <c s="6" t="s">
        <v>444</v>
      </c>
      <c s="36" t="s">
        <v>172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ROUND(ROUND(L203,2)*ROUND(G203,6),2)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56</v>
      </c>
    </row>
    <row r="206" spans="1:5" ht="63.75">
      <c r="A206" t="s">
        <v>58</v>
      </c>
      <c r="E206" s="39" t="s">
        <v>359</v>
      </c>
    </row>
    <row r="207" spans="1:16" ht="12.75">
      <c r="A207" t="s">
        <v>49</v>
      </c>
      <c s="34" t="s">
        <v>239</v>
      </c>
      <c s="34" t="s">
        <v>445</v>
      </c>
      <c s="35" t="s">
        <v>51</v>
      </c>
      <c s="6" t="s">
        <v>446</v>
      </c>
      <c s="36" t="s">
        <v>363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ROUND(ROUND(L207,2)*ROUND(G207,6),2)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56</v>
      </c>
    </row>
    <row r="210" spans="1:5" ht="76.5">
      <c r="A210" t="s">
        <v>58</v>
      </c>
      <c r="E210" s="39" t="s">
        <v>364</v>
      </c>
    </row>
    <row r="211" spans="1:16" ht="25.5">
      <c r="A211" t="s">
        <v>49</v>
      </c>
      <c s="34" t="s">
        <v>242</v>
      </c>
      <c s="34" t="s">
        <v>447</v>
      </c>
      <c s="35" t="s">
        <v>51</v>
      </c>
      <c s="6" t="s">
        <v>448</v>
      </c>
      <c s="36" t="s">
        <v>172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ROUND(ROUND(L211,2)*ROUND(G211,6),2)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56</v>
      </c>
    </row>
    <row r="214" spans="1:5" ht="127.5">
      <c r="A214" t="s">
        <v>58</v>
      </c>
      <c r="E214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COUNTIFS(L8:L332,"=0",A8:A332,"P")+COUNTIFS(L8:L332,"",A8:A332,"P")+SUM(Q8:Q332)</f>
      </c>
    </row>
    <row r="8" spans="1:13" ht="12.75">
      <c r="A8" t="s">
        <v>44</v>
      </c>
      <c r="C8" s="28" t="s">
        <v>451</v>
      </c>
      <c r="E8" s="30" t="s">
        <v>450</v>
      </c>
      <c r="J8" s="29">
        <f>0+J9+J90+J115+J132+J241+J254+J291</f>
      </c>
      <c s="29">
        <f>0+K9+K90+K115+K132+K241+K254+K291</f>
      </c>
      <c s="29">
        <f>0+L9+L90+L115+L132+L241+L254+L291</f>
      </c>
      <c s="29">
        <f>0+M9+M90+M115+M132+M241+M254+M291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14</v>
      </c>
      <c s="34" t="s">
        <v>452</v>
      </c>
      <c s="35" t="s">
        <v>51</v>
      </c>
      <c s="6" t="s">
        <v>52</v>
      </c>
      <c s="36" t="s">
        <v>53</v>
      </c>
      <c s="37">
        <v>695</v>
      </c>
      <c s="36">
        <v>0</v>
      </c>
      <c s="36">
        <f>ROUND(G10*H10,6)</f>
      </c>
      <c r="L10" s="38">
        <v>0</v>
      </c>
      <c s="32">
        <f>ROUND(ROUND(L10,2)*ROUND(G10,6),2)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63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453</v>
      </c>
      <c s="35" t="s">
        <v>51</v>
      </c>
      <c s="6" t="s">
        <v>61</v>
      </c>
      <c s="36" t="s">
        <v>53</v>
      </c>
      <c s="37">
        <v>6672</v>
      </c>
      <c s="36">
        <v>0</v>
      </c>
      <c s="36">
        <f>ROUND(G14*H14,6)</f>
      </c>
      <c r="L14" s="38">
        <v>0</v>
      </c>
      <c s="32">
        <f>ROUND(ROUND(L14,2)*ROUND(G14,6),2)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56</v>
      </c>
    </row>
    <row r="17" spans="1:5" ht="63.75">
      <c r="A17" t="s">
        <v>58</v>
      </c>
      <c r="E17" s="39" t="s">
        <v>59</v>
      </c>
    </row>
    <row r="18" spans="1:16" ht="25.5">
      <c r="A18" t="s">
        <v>49</v>
      </c>
      <c s="34" t="s">
        <v>63</v>
      </c>
      <c s="34" t="s">
        <v>454</v>
      </c>
      <c s="35" t="s">
        <v>51</v>
      </c>
      <c s="6" t="s">
        <v>65</v>
      </c>
      <c s="36" t="s">
        <v>53</v>
      </c>
      <c s="37">
        <v>2070</v>
      </c>
      <c s="36">
        <v>0</v>
      </c>
      <c s="36">
        <f>ROUND(G18*H18,6)</f>
      </c>
      <c r="L18" s="38">
        <v>0</v>
      </c>
      <c s="32">
        <f>ROUND(ROUND(L18,2)*ROUND(G18,6),2)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56</v>
      </c>
    </row>
    <row r="21" spans="1:5" ht="63.75">
      <c r="A21" t="s">
        <v>58</v>
      </c>
      <c r="E21" s="39" t="s">
        <v>59</v>
      </c>
    </row>
    <row r="22" spans="1:16" ht="12.75">
      <c r="A22" t="s">
        <v>49</v>
      </c>
      <c s="34" t="s">
        <v>66</v>
      </c>
      <c s="34" t="s">
        <v>455</v>
      </c>
      <c s="35" t="s">
        <v>51</v>
      </c>
      <c s="6" t="s">
        <v>68</v>
      </c>
      <c s="36" t="s">
        <v>53</v>
      </c>
      <c s="37">
        <v>1635</v>
      </c>
      <c s="36">
        <v>0</v>
      </c>
      <c s="36">
        <f>ROUND(G22*H22,6)</f>
      </c>
      <c r="L22" s="38">
        <v>0</v>
      </c>
      <c s="32">
        <f>ROUND(ROUND(L22,2)*ROUND(G22,6),2)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56</v>
      </c>
    </row>
    <row r="25" spans="1:5" ht="63.75">
      <c r="A25" t="s">
        <v>58</v>
      </c>
      <c r="E25" s="39" t="s">
        <v>59</v>
      </c>
    </row>
    <row r="26" spans="1:16" ht="25.5">
      <c r="A26" t="s">
        <v>49</v>
      </c>
      <c s="34" t="s">
        <v>69</v>
      </c>
      <c s="34" t="s">
        <v>456</v>
      </c>
      <c s="35" t="s">
        <v>51</v>
      </c>
      <c s="6" t="s">
        <v>71</v>
      </c>
      <c s="36" t="s">
        <v>53</v>
      </c>
      <c s="37">
        <v>1635</v>
      </c>
      <c s="36">
        <v>0</v>
      </c>
      <c s="36">
        <f>ROUND(G26*H26,6)</f>
      </c>
      <c r="L26" s="38">
        <v>0</v>
      </c>
      <c s="32">
        <f>ROUND(ROUND(L26,2)*ROUND(G26,6),2)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56</v>
      </c>
    </row>
    <row r="29" spans="1:5" ht="51">
      <c r="A29" t="s">
        <v>58</v>
      </c>
      <c r="E29" s="39" t="s">
        <v>72</v>
      </c>
    </row>
    <row r="30" spans="1:16" ht="12.75">
      <c r="A30" t="s">
        <v>49</v>
      </c>
      <c s="34" t="s">
        <v>26</v>
      </c>
      <c s="34" t="s">
        <v>457</v>
      </c>
      <c s="35" t="s">
        <v>51</v>
      </c>
      <c s="6" t="s">
        <v>74</v>
      </c>
      <c s="36" t="s">
        <v>53</v>
      </c>
      <c s="37">
        <v>500</v>
      </c>
      <c s="36">
        <v>0</v>
      </c>
      <c s="36">
        <f>ROUND(G30*H30,6)</f>
      </c>
      <c r="L30" s="38">
        <v>0</v>
      </c>
      <c s="32">
        <f>ROUND(ROUND(L30,2)*ROUND(G30,6),2)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56</v>
      </c>
    </row>
    <row r="33" spans="1:5" ht="89.25">
      <c r="A33" t="s">
        <v>58</v>
      </c>
      <c r="E33" s="39" t="s">
        <v>75</v>
      </c>
    </row>
    <row r="34" spans="1:16" ht="12.75">
      <c r="A34" t="s">
        <v>49</v>
      </c>
      <c s="34" t="s">
        <v>76</v>
      </c>
      <c s="34" t="s">
        <v>458</v>
      </c>
      <c s="35" t="s">
        <v>51</v>
      </c>
      <c s="6" t="s">
        <v>78</v>
      </c>
      <c s="36" t="s">
        <v>53</v>
      </c>
      <c s="37">
        <v>1135</v>
      </c>
      <c s="36">
        <v>0</v>
      </c>
      <c s="36">
        <f>ROUND(G34*H34,6)</f>
      </c>
      <c r="L34" s="38">
        <v>0</v>
      </c>
      <c s="32">
        <f>ROUND(ROUND(L34,2)*ROUND(G34,6),2)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56</v>
      </c>
    </row>
    <row r="37" spans="1:5" ht="89.25">
      <c r="A37" t="s">
        <v>58</v>
      </c>
      <c r="E37" s="39" t="s">
        <v>79</v>
      </c>
    </row>
    <row r="38" spans="1:16" ht="12.75">
      <c r="A38" t="s">
        <v>49</v>
      </c>
      <c s="34" t="s">
        <v>80</v>
      </c>
      <c s="34" t="s">
        <v>459</v>
      </c>
      <c s="35" t="s">
        <v>51</v>
      </c>
      <c s="6" t="s">
        <v>82</v>
      </c>
      <c s="36" t="s">
        <v>83</v>
      </c>
      <c s="37">
        <v>79</v>
      </c>
      <c s="36">
        <v>0</v>
      </c>
      <c s="36">
        <f>ROUND(G38*H38,6)</f>
      </c>
      <c r="L38" s="38">
        <v>0</v>
      </c>
      <c s="32">
        <f>ROUND(ROUND(L38,2)*ROUND(G38,6),2)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56</v>
      </c>
    </row>
    <row r="41" spans="1:5" ht="51">
      <c r="A41" t="s">
        <v>58</v>
      </c>
      <c r="E41" s="39" t="s">
        <v>84</v>
      </c>
    </row>
    <row r="42" spans="1:16" ht="25.5">
      <c r="A42" t="s">
        <v>49</v>
      </c>
      <c s="34" t="s">
        <v>85</v>
      </c>
      <c s="34" t="s">
        <v>460</v>
      </c>
      <c s="35" t="s">
        <v>51</v>
      </c>
      <c s="6" t="s">
        <v>87</v>
      </c>
      <c s="36" t="s">
        <v>83</v>
      </c>
      <c s="37">
        <v>79</v>
      </c>
      <c s="36">
        <v>0</v>
      </c>
      <c s="36">
        <f>ROUND(G42*H42,6)</f>
      </c>
      <c r="L42" s="38">
        <v>0</v>
      </c>
      <c s="32">
        <f>ROUND(ROUND(L42,2)*ROUND(G42,6),2)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56</v>
      </c>
    </row>
    <row r="45" spans="1:5" ht="38.25">
      <c r="A45" t="s">
        <v>58</v>
      </c>
      <c r="E45" s="39" t="s">
        <v>88</v>
      </c>
    </row>
    <row r="46" spans="1:16" ht="12.75">
      <c r="A46" t="s">
        <v>49</v>
      </c>
      <c s="34" t="s">
        <v>89</v>
      </c>
      <c s="34" t="s">
        <v>461</v>
      </c>
      <c s="35" t="s">
        <v>51</v>
      </c>
      <c s="6" t="s">
        <v>91</v>
      </c>
      <c s="36" t="s">
        <v>92</v>
      </c>
      <c s="37">
        <v>1000</v>
      </c>
      <c s="36">
        <v>0</v>
      </c>
      <c s="36">
        <f>ROUND(G46*H46,6)</f>
      </c>
      <c r="L46" s="38">
        <v>0</v>
      </c>
      <c s="32">
        <f>ROUND(ROUND(L46,2)*ROUND(G46,6),2)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56</v>
      </c>
    </row>
    <row r="49" spans="1:5" ht="38.25">
      <c r="A49" t="s">
        <v>58</v>
      </c>
      <c r="E49" s="39" t="s">
        <v>93</v>
      </c>
    </row>
    <row r="50" spans="1:16" ht="12.75">
      <c r="A50" t="s">
        <v>49</v>
      </c>
      <c s="34" t="s">
        <v>94</v>
      </c>
      <c s="34" t="s">
        <v>462</v>
      </c>
      <c s="35" t="s">
        <v>51</v>
      </c>
      <c s="6" t="s">
        <v>96</v>
      </c>
      <c s="36" t="s">
        <v>53</v>
      </c>
      <c s="37">
        <v>6672</v>
      </c>
      <c s="36">
        <v>0</v>
      </c>
      <c s="36">
        <f>ROUND(G50*H50,6)</f>
      </c>
      <c r="L50" s="38">
        <v>0</v>
      </c>
      <c s="32">
        <f>ROUND(ROUND(L50,2)*ROUND(G50,6),2)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56</v>
      </c>
    </row>
    <row r="53" spans="1:5" ht="25.5">
      <c r="A53" t="s">
        <v>58</v>
      </c>
      <c r="E53" s="39" t="s">
        <v>97</v>
      </c>
    </row>
    <row r="54" spans="1:16" ht="12.75">
      <c r="A54" t="s">
        <v>49</v>
      </c>
      <c s="34" t="s">
        <v>98</v>
      </c>
      <c s="34" t="s">
        <v>463</v>
      </c>
      <c s="35" t="s">
        <v>51</v>
      </c>
      <c s="6" t="s">
        <v>100</v>
      </c>
      <c s="36" t="s">
        <v>101</v>
      </c>
      <c s="37">
        <v>79</v>
      </c>
      <c s="36">
        <v>0</v>
      </c>
      <c s="36">
        <f>ROUND(G54*H54,6)</f>
      </c>
      <c r="L54" s="38">
        <v>0</v>
      </c>
      <c s="32">
        <f>ROUND(ROUND(L54,2)*ROUND(G54,6),2)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56</v>
      </c>
    </row>
    <row r="57" spans="1:5" ht="51">
      <c r="A57" t="s">
        <v>58</v>
      </c>
      <c r="E57" s="39" t="s">
        <v>102</v>
      </c>
    </row>
    <row r="58" spans="1:16" ht="12.75">
      <c r="A58" t="s">
        <v>49</v>
      </c>
      <c s="34" t="s">
        <v>103</v>
      </c>
      <c s="34" t="s">
        <v>464</v>
      </c>
      <c s="35" t="s">
        <v>51</v>
      </c>
      <c s="6" t="s">
        <v>109</v>
      </c>
      <c s="36" t="s">
        <v>92</v>
      </c>
      <c s="37">
        <v>9437</v>
      </c>
      <c s="36">
        <v>0</v>
      </c>
      <c s="36">
        <f>ROUND(G58*H58,6)</f>
      </c>
      <c r="L58" s="38">
        <v>0</v>
      </c>
      <c s="32">
        <f>ROUND(ROUND(L58,2)*ROUND(G58,6),2)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56</v>
      </c>
    </row>
    <row r="61" spans="1:5" ht="38.25">
      <c r="A61" t="s">
        <v>58</v>
      </c>
      <c r="E61" s="39" t="s">
        <v>110</v>
      </c>
    </row>
    <row r="62" spans="1:16" ht="25.5">
      <c r="A62" t="s">
        <v>49</v>
      </c>
      <c s="34" t="s">
        <v>107</v>
      </c>
      <c s="34" t="s">
        <v>465</v>
      </c>
      <c s="35" t="s">
        <v>51</v>
      </c>
      <c s="6" t="s">
        <v>113</v>
      </c>
      <c s="36" t="s">
        <v>92</v>
      </c>
      <c s="37">
        <v>1380</v>
      </c>
      <c s="36">
        <v>0</v>
      </c>
      <c s="36">
        <f>ROUND(G62*H62,6)</f>
      </c>
      <c r="L62" s="38">
        <v>0</v>
      </c>
      <c s="32">
        <f>ROUND(ROUND(L62,2)*ROUND(G62,6),2)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56</v>
      </c>
    </row>
    <row r="65" spans="1:5" ht="51">
      <c r="A65" t="s">
        <v>58</v>
      </c>
      <c r="E65" s="39" t="s">
        <v>114</v>
      </c>
    </row>
    <row r="66" spans="1:16" ht="25.5">
      <c r="A66" t="s">
        <v>49</v>
      </c>
      <c s="34" t="s">
        <v>111</v>
      </c>
      <c s="34" t="s">
        <v>466</v>
      </c>
      <c s="35" t="s">
        <v>51</v>
      </c>
      <c s="6" t="s">
        <v>117</v>
      </c>
      <c s="36" t="s">
        <v>83</v>
      </c>
      <c s="37">
        <v>79</v>
      </c>
      <c s="36">
        <v>0</v>
      </c>
      <c s="36">
        <f>ROUND(G66*H66,6)</f>
      </c>
      <c r="L66" s="38">
        <v>0</v>
      </c>
      <c s="32">
        <f>ROUND(ROUND(L66,2)*ROUND(G66,6),2)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56</v>
      </c>
    </row>
    <row r="69" spans="1:5" ht="63.75">
      <c r="A69" t="s">
        <v>58</v>
      </c>
      <c r="E69" s="39" t="s">
        <v>118</v>
      </c>
    </row>
    <row r="70" spans="1:16" ht="12.75">
      <c r="A70" t="s">
        <v>49</v>
      </c>
      <c s="34" t="s">
        <v>115</v>
      </c>
      <c s="34" t="s">
        <v>467</v>
      </c>
      <c s="35" t="s">
        <v>51</v>
      </c>
      <c s="6" t="s">
        <v>121</v>
      </c>
      <c s="36" t="s">
        <v>101</v>
      </c>
      <c s="37">
        <v>20</v>
      </c>
      <c s="36">
        <v>0</v>
      </c>
      <c s="36">
        <f>ROUND(G70*H70,6)</f>
      </c>
      <c r="L70" s="38">
        <v>0</v>
      </c>
      <c s="32">
        <f>ROUND(ROUND(L70,2)*ROUND(G70,6),2)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56</v>
      </c>
    </row>
    <row r="73" spans="1:5" ht="76.5">
      <c r="A73" t="s">
        <v>58</v>
      </c>
      <c r="E73" s="39" t="s">
        <v>122</v>
      </c>
    </row>
    <row r="74" spans="1:16" ht="25.5">
      <c r="A74" t="s">
        <v>49</v>
      </c>
      <c s="34" t="s">
        <v>119</v>
      </c>
      <c s="34" t="s">
        <v>468</v>
      </c>
      <c s="35" t="s">
        <v>51</v>
      </c>
      <c s="6" t="s">
        <v>125</v>
      </c>
      <c s="36" t="s">
        <v>101</v>
      </c>
      <c s="37">
        <v>690</v>
      </c>
      <c s="36">
        <v>0</v>
      </c>
      <c s="36">
        <f>ROUND(G74*H74,6)</f>
      </c>
      <c r="L74" s="38">
        <v>0</v>
      </c>
      <c s="32">
        <f>ROUND(ROUND(L74,2)*ROUND(G74,6),2)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56</v>
      </c>
    </row>
    <row r="77" spans="1:5" ht="76.5">
      <c r="A77" t="s">
        <v>58</v>
      </c>
      <c r="E77" s="39" t="s">
        <v>122</v>
      </c>
    </row>
    <row r="78" spans="1:16" ht="12.75">
      <c r="A78" t="s">
        <v>49</v>
      </c>
      <c s="34" t="s">
        <v>123</v>
      </c>
      <c s="34" t="s">
        <v>469</v>
      </c>
      <c s="35" t="s">
        <v>51</v>
      </c>
      <c s="6" t="s">
        <v>128</v>
      </c>
      <c s="36" t="s">
        <v>101</v>
      </c>
      <c s="37">
        <v>69</v>
      </c>
      <c s="36">
        <v>0</v>
      </c>
      <c s="36">
        <f>ROUND(G78*H78,6)</f>
      </c>
      <c r="L78" s="38">
        <v>0</v>
      </c>
      <c s="32">
        <f>ROUND(ROUND(L78,2)*ROUND(G78,6),2)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56</v>
      </c>
    </row>
    <row r="81" spans="1:5" ht="76.5">
      <c r="A81" t="s">
        <v>58</v>
      </c>
      <c r="E81" s="39" t="s">
        <v>122</v>
      </c>
    </row>
    <row r="82" spans="1:16" ht="12.75">
      <c r="A82" t="s">
        <v>49</v>
      </c>
      <c s="34" t="s">
        <v>126</v>
      </c>
      <c s="34" t="s">
        <v>470</v>
      </c>
      <c s="35" t="s">
        <v>51</v>
      </c>
      <c s="6" t="s">
        <v>131</v>
      </c>
      <c s="36" t="s">
        <v>101</v>
      </c>
      <c s="37">
        <v>20</v>
      </c>
      <c s="36">
        <v>0</v>
      </c>
      <c s="36">
        <f>ROUND(G82*H82,6)</f>
      </c>
      <c r="L82" s="38">
        <v>0</v>
      </c>
      <c s="32">
        <f>ROUND(ROUND(L82,2)*ROUND(G82,6),2)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56</v>
      </c>
    </row>
    <row r="85" spans="1:5" ht="76.5">
      <c r="A85" t="s">
        <v>58</v>
      </c>
      <c r="E85" s="39" t="s">
        <v>122</v>
      </c>
    </row>
    <row r="86" spans="1:16" ht="25.5">
      <c r="A86" t="s">
        <v>49</v>
      </c>
      <c s="34" t="s">
        <v>129</v>
      </c>
      <c s="34" t="s">
        <v>471</v>
      </c>
      <c s="35" t="s">
        <v>51</v>
      </c>
      <c s="6" t="s">
        <v>134</v>
      </c>
      <c s="36" t="s">
        <v>135</v>
      </c>
      <c s="37">
        <v>69</v>
      </c>
      <c s="36">
        <v>0</v>
      </c>
      <c s="36">
        <f>ROUND(G86*H86,6)</f>
      </c>
      <c r="L86" s="38">
        <v>0</v>
      </c>
      <c s="32">
        <f>ROUND(ROUND(L86,2)*ROUND(G86,6),2)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56</v>
      </c>
    </row>
    <row r="89" spans="1:5" ht="76.5">
      <c r="A89" t="s">
        <v>58</v>
      </c>
      <c r="E89" s="39" t="s">
        <v>122</v>
      </c>
    </row>
    <row r="90" spans="1:13" ht="12.75">
      <c r="A90" t="s">
        <v>46</v>
      </c>
      <c r="C90" s="31" t="s">
        <v>136</v>
      </c>
      <c r="E90" s="33" t="s">
        <v>137</v>
      </c>
      <c r="J90" s="32">
        <f>0</f>
      </c>
      <c s="32">
        <f>0</f>
      </c>
      <c s="32">
        <f>0+L91+L95+L99+L103+L107+L111</f>
      </c>
      <c s="32">
        <f>0+M91+M95+M99+M103+M107+M111</f>
      </c>
    </row>
    <row r="91" spans="1:16" ht="25.5">
      <c r="A91" t="s">
        <v>49</v>
      </c>
      <c s="34" t="s">
        <v>132</v>
      </c>
      <c s="34" t="s">
        <v>472</v>
      </c>
      <c s="35" t="s">
        <v>51</v>
      </c>
      <c s="6" t="s">
        <v>140</v>
      </c>
      <c s="36" t="s">
        <v>141</v>
      </c>
      <c s="37">
        <v>69</v>
      </c>
      <c s="36">
        <v>0</v>
      </c>
      <c s="36">
        <f>ROUND(G91*H91,6)</f>
      </c>
      <c r="L91" s="38">
        <v>0</v>
      </c>
      <c s="32">
        <f>ROUND(ROUND(L91,2)*ROUND(G91,6),2)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56</v>
      </c>
    </row>
    <row r="94" spans="1:5" ht="127.5">
      <c r="A94" t="s">
        <v>58</v>
      </c>
      <c r="E94" s="39" t="s">
        <v>142</v>
      </c>
    </row>
    <row r="95" spans="1:16" ht="12.75">
      <c r="A95" t="s">
        <v>49</v>
      </c>
      <c s="34" t="s">
        <v>138</v>
      </c>
      <c s="34" t="s">
        <v>473</v>
      </c>
      <c s="35" t="s">
        <v>51</v>
      </c>
      <c s="6" t="s">
        <v>145</v>
      </c>
      <c s="36" t="s">
        <v>146</v>
      </c>
      <c s="37">
        <v>50</v>
      </c>
      <c s="36">
        <v>0</v>
      </c>
      <c s="36">
        <f>ROUND(G95*H95,6)</f>
      </c>
      <c r="L95" s="38">
        <v>0</v>
      </c>
      <c s="32">
        <f>ROUND(ROUND(L95,2)*ROUND(G95,6),2)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56</v>
      </c>
    </row>
    <row r="98" spans="1:5" ht="63.75">
      <c r="A98" t="s">
        <v>58</v>
      </c>
      <c r="E98" s="39" t="s">
        <v>147</v>
      </c>
    </row>
    <row r="99" spans="1:16" ht="12.75">
      <c r="A99" t="s">
        <v>49</v>
      </c>
      <c s="34" t="s">
        <v>143</v>
      </c>
      <c s="34" t="s">
        <v>474</v>
      </c>
      <c s="35" t="s">
        <v>51</v>
      </c>
      <c s="6" t="s">
        <v>150</v>
      </c>
      <c s="36" t="s">
        <v>101</v>
      </c>
      <c s="37">
        <v>276</v>
      </c>
      <c s="36">
        <v>0</v>
      </c>
      <c s="36">
        <f>ROUND(G99*H99,6)</f>
      </c>
      <c r="L99" s="38">
        <v>0</v>
      </c>
      <c s="32">
        <f>ROUND(ROUND(L99,2)*ROUND(G99,6),2)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56</v>
      </c>
    </row>
    <row r="102" spans="1:5" ht="76.5">
      <c r="A102" t="s">
        <v>58</v>
      </c>
      <c r="E102" s="39" t="s">
        <v>151</v>
      </c>
    </row>
    <row r="103" spans="1:16" ht="12.75">
      <c r="A103" t="s">
        <v>49</v>
      </c>
      <c s="34" t="s">
        <v>148</v>
      </c>
      <c s="34" t="s">
        <v>475</v>
      </c>
      <c s="35" t="s">
        <v>51</v>
      </c>
      <c s="6" t="s">
        <v>154</v>
      </c>
      <c s="36" t="s">
        <v>155</v>
      </c>
      <c s="37">
        <v>69</v>
      </c>
      <c s="36">
        <v>0</v>
      </c>
      <c s="36">
        <f>ROUND(G103*H103,6)</f>
      </c>
      <c r="L103" s="38">
        <v>0</v>
      </c>
      <c s="32">
        <f>ROUND(ROUND(L103,2)*ROUND(G103,6),2)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56</v>
      </c>
    </row>
    <row r="106" spans="1:5" ht="76.5">
      <c r="A106" t="s">
        <v>58</v>
      </c>
      <c r="E106" s="39" t="s">
        <v>151</v>
      </c>
    </row>
    <row r="107" spans="1:16" ht="12.75">
      <c r="A107" t="s">
        <v>49</v>
      </c>
      <c s="34" t="s">
        <v>152</v>
      </c>
      <c s="34" t="s">
        <v>476</v>
      </c>
      <c s="35" t="s">
        <v>51</v>
      </c>
      <c s="6" t="s">
        <v>158</v>
      </c>
      <c s="36" t="s">
        <v>53</v>
      </c>
      <c s="37">
        <v>8742</v>
      </c>
      <c s="36">
        <v>0</v>
      </c>
      <c s="36">
        <f>ROUND(G107*H107,6)</f>
      </c>
      <c r="L107" s="38">
        <v>0</v>
      </c>
      <c s="32">
        <f>ROUND(ROUND(L107,2)*ROUND(G107,6),2)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56</v>
      </c>
    </row>
    <row r="110" spans="1:5" ht="51">
      <c r="A110" t="s">
        <v>58</v>
      </c>
      <c r="E110" s="39" t="s">
        <v>159</v>
      </c>
    </row>
    <row r="111" spans="1:16" ht="12.75">
      <c r="A111" t="s">
        <v>49</v>
      </c>
      <c s="34" t="s">
        <v>156</v>
      </c>
      <c s="34" t="s">
        <v>477</v>
      </c>
      <c s="35" t="s">
        <v>51</v>
      </c>
      <c s="6" t="s">
        <v>166</v>
      </c>
      <c s="36" t="s">
        <v>101</v>
      </c>
      <c s="37">
        <v>8742</v>
      </c>
      <c s="36">
        <v>0</v>
      </c>
      <c s="36">
        <f>ROUND(G111*H111,6)</f>
      </c>
      <c r="L111" s="38">
        <v>0</v>
      </c>
      <c s="32">
        <f>ROUND(ROUND(L111,2)*ROUND(G111,6),2)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56</v>
      </c>
    </row>
    <row r="114" spans="1:5" ht="51">
      <c r="A114" t="s">
        <v>58</v>
      </c>
      <c r="E114" s="39" t="s">
        <v>163</v>
      </c>
    </row>
    <row r="115" spans="1:13" ht="12.75">
      <c r="A115" t="s">
        <v>46</v>
      </c>
      <c r="C115" s="31" t="s">
        <v>167</v>
      </c>
      <c r="E115" s="33" t="s">
        <v>168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49</v>
      </c>
      <c s="34" t="s">
        <v>160</v>
      </c>
      <c s="34" t="s">
        <v>478</v>
      </c>
      <c s="35" t="s">
        <v>51</v>
      </c>
      <c s="6" t="s">
        <v>193</v>
      </c>
      <c s="36" t="s">
        <v>53</v>
      </c>
      <c s="37">
        <v>8742</v>
      </c>
      <c s="36">
        <v>0</v>
      </c>
      <c s="36">
        <f>ROUND(G116*H116,6)</f>
      </c>
      <c r="L116" s="38">
        <v>0</v>
      </c>
      <c s="32">
        <f>ROUND(ROUND(L116,2)*ROUND(G116,6),2)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56</v>
      </c>
    </row>
    <row r="119" spans="1:5" ht="63.75">
      <c r="A119" t="s">
        <v>58</v>
      </c>
      <c r="E119" s="39" t="s">
        <v>194</v>
      </c>
    </row>
    <row r="120" spans="1:16" ht="12.75">
      <c r="A120" t="s">
        <v>49</v>
      </c>
      <c s="34" t="s">
        <v>164</v>
      </c>
      <c s="34" t="s">
        <v>479</v>
      </c>
      <c s="35" t="s">
        <v>51</v>
      </c>
      <c s="6" t="s">
        <v>197</v>
      </c>
      <c s="36" t="s">
        <v>53</v>
      </c>
      <c s="37">
        <v>1045</v>
      </c>
      <c s="36">
        <v>0</v>
      </c>
      <c s="36">
        <f>ROUND(G120*H120,6)</f>
      </c>
      <c r="L120" s="38">
        <v>0</v>
      </c>
      <c s="32">
        <f>ROUND(ROUND(L120,2)*ROUND(G120,6),2)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56</v>
      </c>
    </row>
    <row r="123" spans="1:5" ht="63.75">
      <c r="A123" t="s">
        <v>58</v>
      </c>
      <c r="E123" s="39" t="s">
        <v>194</v>
      </c>
    </row>
    <row r="124" spans="1:16" ht="12.75">
      <c r="A124" t="s">
        <v>49</v>
      </c>
      <c s="34" t="s">
        <v>169</v>
      </c>
      <c s="34" t="s">
        <v>480</v>
      </c>
      <c s="35" t="s">
        <v>51</v>
      </c>
      <c s="6" t="s">
        <v>481</v>
      </c>
      <c s="36" t="s">
        <v>53</v>
      </c>
      <c s="37">
        <v>8742</v>
      </c>
      <c s="36">
        <v>0</v>
      </c>
      <c s="36">
        <f>ROUND(G124*H124,6)</f>
      </c>
      <c r="L124" s="38">
        <v>0</v>
      </c>
      <c s="32">
        <f>ROUND(ROUND(L124,2)*ROUND(G124,6),2)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56</v>
      </c>
    </row>
    <row r="127" spans="1:5" ht="102">
      <c r="A127" t="s">
        <v>58</v>
      </c>
      <c r="E127" s="39" t="s">
        <v>201</v>
      </c>
    </row>
    <row r="128" spans="1:16" ht="25.5">
      <c r="A128" t="s">
        <v>49</v>
      </c>
      <c s="34" t="s">
        <v>174</v>
      </c>
      <c s="34" t="s">
        <v>482</v>
      </c>
      <c s="35" t="s">
        <v>51</v>
      </c>
      <c s="6" t="s">
        <v>483</v>
      </c>
      <c s="36" t="s">
        <v>172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ROUND(ROUND(L128,2)*ROUND(G128,6),2)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56</v>
      </c>
    </row>
    <row r="131" spans="1:5" ht="89.25">
      <c r="A131" t="s">
        <v>58</v>
      </c>
      <c r="E131" s="39" t="s">
        <v>416</v>
      </c>
    </row>
    <row r="132" spans="1:13" ht="12.75">
      <c r="A132" t="s">
        <v>46</v>
      </c>
      <c r="C132" s="31" t="s">
        <v>206</v>
      </c>
      <c r="E132" s="33" t="s">
        <v>207</v>
      </c>
      <c r="J132" s="32">
        <f>0</f>
      </c>
      <c s="32">
        <f>0</f>
      </c>
      <c s="32">
        <f>0+L133+L137+L141+L145+L149+L153+L157+L161+L165+L169+L173+L177+L181+L185+L189+L193+L197+L201+L205+L209+L213+L217+L221+L225+L229+L233+L237</f>
      </c>
      <c s="32">
        <f>0+M133+M137+M141+M145+M149+M153+M157+M161+M165+M169+M173+M177+M181+M185+M189+M193+M197+M201+M205+M209+M213+M217+M221+M225+M229+M233+M237</f>
      </c>
    </row>
    <row r="133" spans="1:16" ht="12.75">
      <c r="A133" t="s">
        <v>49</v>
      </c>
      <c s="34" t="s">
        <v>177</v>
      </c>
      <c s="34" t="s">
        <v>484</v>
      </c>
      <c s="35" t="s">
        <v>51</v>
      </c>
      <c s="6" t="s">
        <v>210</v>
      </c>
      <c s="36" t="s">
        <v>155</v>
      </c>
      <c s="37">
        <v>20</v>
      </c>
      <c s="36">
        <v>0</v>
      </c>
      <c s="36">
        <f>ROUND(G133*H133,6)</f>
      </c>
      <c r="L133" s="38">
        <v>0</v>
      </c>
      <c s="32">
        <f>ROUND(ROUND(L133,2)*ROUND(G133,6),2)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56</v>
      </c>
    </row>
    <row r="135" spans="1:5" ht="12.75">
      <c r="A135" s="35" t="s">
        <v>57</v>
      </c>
      <c r="E135" s="40" t="s">
        <v>56</v>
      </c>
    </row>
    <row r="136" spans="1:5" ht="51">
      <c r="A136" t="s">
        <v>58</v>
      </c>
      <c r="E136" s="39" t="s">
        <v>211</v>
      </c>
    </row>
    <row r="137" spans="1:16" ht="12.75">
      <c r="A137" t="s">
        <v>49</v>
      </c>
      <c s="34" t="s">
        <v>181</v>
      </c>
      <c s="34" t="s">
        <v>485</v>
      </c>
      <c s="35" t="s">
        <v>51</v>
      </c>
      <c s="6" t="s">
        <v>214</v>
      </c>
      <c s="36" t="s">
        <v>155</v>
      </c>
      <c s="37">
        <v>10</v>
      </c>
      <c s="36">
        <v>0</v>
      </c>
      <c s="36">
        <f>ROUND(G137*H137,6)</f>
      </c>
      <c r="L137" s="38">
        <v>0</v>
      </c>
      <c s="32">
        <f>ROUND(ROUND(L137,2)*ROUND(G137,6),2)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56</v>
      </c>
    </row>
    <row r="139" spans="1:5" ht="12.75">
      <c r="A139" s="35" t="s">
        <v>57</v>
      </c>
      <c r="E139" s="40" t="s">
        <v>56</v>
      </c>
    </row>
    <row r="140" spans="1:5" ht="51">
      <c r="A140" t="s">
        <v>58</v>
      </c>
      <c r="E140" s="39" t="s">
        <v>211</v>
      </c>
    </row>
    <row r="141" spans="1:16" ht="25.5">
      <c r="A141" t="s">
        <v>49</v>
      </c>
      <c s="34" t="s">
        <v>184</v>
      </c>
      <c s="34" t="s">
        <v>486</v>
      </c>
      <c s="35" t="s">
        <v>51</v>
      </c>
      <c s="6" t="s">
        <v>220</v>
      </c>
      <c s="36" t="s">
        <v>155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ROUND(ROUND(L141,2)*ROUND(G141,6),2)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56</v>
      </c>
    </row>
    <row r="143" spans="1:5" ht="12.75">
      <c r="A143" s="35" t="s">
        <v>57</v>
      </c>
      <c r="E143" s="40" t="s">
        <v>56</v>
      </c>
    </row>
    <row r="144" spans="1:5" ht="51">
      <c r="A144" t="s">
        <v>58</v>
      </c>
      <c r="E144" s="39" t="s">
        <v>211</v>
      </c>
    </row>
    <row r="145" spans="1:16" ht="12.75">
      <c r="A145" t="s">
        <v>49</v>
      </c>
      <c s="34" t="s">
        <v>187</v>
      </c>
      <c s="34" t="s">
        <v>487</v>
      </c>
      <c s="35" t="s">
        <v>51</v>
      </c>
      <c s="6" t="s">
        <v>226</v>
      </c>
      <c s="36" t="s">
        <v>155</v>
      </c>
      <c s="37">
        <v>350</v>
      </c>
      <c s="36">
        <v>0</v>
      </c>
      <c s="36">
        <f>ROUND(G145*H145,6)</f>
      </c>
      <c r="L145" s="38">
        <v>0</v>
      </c>
      <c s="32">
        <f>ROUND(ROUND(L145,2)*ROUND(G145,6),2)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56</v>
      </c>
    </row>
    <row r="147" spans="1:5" ht="12.75">
      <c r="A147" s="35" t="s">
        <v>57</v>
      </c>
      <c r="E147" s="40" t="s">
        <v>56</v>
      </c>
    </row>
    <row r="148" spans="1:5" ht="51">
      <c r="A148" t="s">
        <v>58</v>
      </c>
      <c r="E148" s="39" t="s">
        <v>211</v>
      </c>
    </row>
    <row r="149" spans="1:16" ht="12.75">
      <c r="A149" t="s">
        <v>49</v>
      </c>
      <c s="34" t="s">
        <v>191</v>
      </c>
      <c s="34" t="s">
        <v>488</v>
      </c>
      <c s="35" t="s">
        <v>51</v>
      </c>
      <c s="6" t="s">
        <v>229</v>
      </c>
      <c s="36" t="s">
        <v>155</v>
      </c>
      <c s="37">
        <v>350</v>
      </c>
      <c s="36">
        <v>0</v>
      </c>
      <c s="36">
        <f>ROUND(G149*H149,6)</f>
      </c>
      <c r="L149" s="38">
        <v>0</v>
      </c>
      <c s="32">
        <f>ROUND(ROUND(L149,2)*ROUND(G149,6),2)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56</v>
      </c>
    </row>
    <row r="151" spans="1:5" ht="12.75">
      <c r="A151" s="35" t="s">
        <v>57</v>
      </c>
      <c r="E151" s="40" t="s">
        <v>56</v>
      </c>
    </row>
    <row r="152" spans="1:5" ht="51">
      <c r="A152" t="s">
        <v>58</v>
      </c>
      <c r="E152" s="39" t="s">
        <v>211</v>
      </c>
    </row>
    <row r="153" spans="1:16" ht="12.75">
      <c r="A153" t="s">
        <v>49</v>
      </c>
      <c s="34" t="s">
        <v>195</v>
      </c>
      <c s="34" t="s">
        <v>489</v>
      </c>
      <c s="35" t="s">
        <v>51</v>
      </c>
      <c s="6" t="s">
        <v>232</v>
      </c>
      <c s="36" t="s">
        <v>155</v>
      </c>
      <c s="37">
        <v>142</v>
      </c>
      <c s="36">
        <v>0</v>
      </c>
      <c s="36">
        <f>ROUND(G153*H153,6)</f>
      </c>
      <c r="L153" s="38">
        <v>0</v>
      </c>
      <c s="32">
        <f>ROUND(ROUND(L153,2)*ROUND(G153,6),2)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56</v>
      </c>
    </row>
    <row r="155" spans="1:5" ht="12.75">
      <c r="A155" s="35" t="s">
        <v>57</v>
      </c>
      <c r="E155" s="40" t="s">
        <v>56</v>
      </c>
    </row>
    <row r="156" spans="1:5" ht="51">
      <c r="A156" t="s">
        <v>58</v>
      </c>
      <c r="E156" s="39" t="s">
        <v>211</v>
      </c>
    </row>
    <row r="157" spans="1:16" ht="12.75">
      <c r="A157" t="s">
        <v>49</v>
      </c>
      <c s="34" t="s">
        <v>198</v>
      </c>
      <c s="34" t="s">
        <v>490</v>
      </c>
      <c s="35" t="s">
        <v>51</v>
      </c>
      <c s="6" t="s">
        <v>235</v>
      </c>
      <c s="36" t="s">
        <v>155</v>
      </c>
      <c s="37">
        <v>690</v>
      </c>
      <c s="36">
        <v>0</v>
      </c>
      <c s="36">
        <f>ROUND(G157*H157,6)</f>
      </c>
      <c r="L157" s="38">
        <v>0</v>
      </c>
      <c s="32">
        <f>ROUND(ROUND(L157,2)*ROUND(G157,6),2)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56</v>
      </c>
    </row>
    <row r="159" spans="1:5" ht="12.75">
      <c r="A159" s="35" t="s">
        <v>57</v>
      </c>
      <c r="E159" s="40" t="s">
        <v>56</v>
      </c>
    </row>
    <row r="160" spans="1:5" ht="51">
      <c r="A160" t="s">
        <v>58</v>
      </c>
      <c r="E160" s="39" t="s">
        <v>211</v>
      </c>
    </row>
    <row r="161" spans="1:16" ht="12.75">
      <c r="A161" t="s">
        <v>49</v>
      </c>
      <c s="34" t="s">
        <v>202</v>
      </c>
      <c s="34" t="s">
        <v>491</v>
      </c>
      <c s="35" t="s">
        <v>51</v>
      </c>
      <c s="6" t="s">
        <v>238</v>
      </c>
      <c s="36" t="s">
        <v>155</v>
      </c>
      <c s="37">
        <v>690</v>
      </c>
      <c s="36">
        <v>0</v>
      </c>
      <c s="36">
        <f>ROUND(G161*H161,6)</f>
      </c>
      <c r="L161" s="38">
        <v>0</v>
      </c>
      <c s="32">
        <f>ROUND(ROUND(L161,2)*ROUND(G161,6),2)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56</v>
      </c>
    </row>
    <row r="163" spans="1:5" ht="12.75">
      <c r="A163" s="35" t="s">
        <v>57</v>
      </c>
      <c r="E163" s="40" t="s">
        <v>56</v>
      </c>
    </row>
    <row r="164" spans="1:5" ht="51">
      <c r="A164" t="s">
        <v>58</v>
      </c>
      <c r="E164" s="39" t="s">
        <v>211</v>
      </c>
    </row>
    <row r="165" spans="1:16" ht="12.75">
      <c r="A165" t="s">
        <v>49</v>
      </c>
      <c s="34" t="s">
        <v>208</v>
      </c>
      <c s="34" t="s">
        <v>492</v>
      </c>
      <c s="35" t="s">
        <v>51</v>
      </c>
      <c s="6" t="s">
        <v>241</v>
      </c>
      <c s="36" t="s">
        <v>155</v>
      </c>
      <c s="37">
        <v>690</v>
      </c>
      <c s="36">
        <v>0</v>
      </c>
      <c s="36">
        <f>ROUND(G165*H165,6)</f>
      </c>
      <c r="L165" s="38">
        <v>0</v>
      </c>
      <c s="32">
        <f>ROUND(ROUND(L165,2)*ROUND(G165,6),2)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56</v>
      </c>
    </row>
    <row r="167" spans="1:5" ht="12.75">
      <c r="A167" s="35" t="s">
        <v>57</v>
      </c>
      <c r="E167" s="40" t="s">
        <v>56</v>
      </c>
    </row>
    <row r="168" spans="1:5" ht="51">
      <c r="A168" t="s">
        <v>58</v>
      </c>
      <c r="E168" s="39" t="s">
        <v>211</v>
      </c>
    </row>
    <row r="169" spans="1:16" ht="25.5">
      <c r="A169" t="s">
        <v>49</v>
      </c>
      <c s="34" t="s">
        <v>212</v>
      </c>
      <c s="34" t="s">
        <v>493</v>
      </c>
      <c s="35" t="s">
        <v>51</v>
      </c>
      <c s="6" t="s">
        <v>244</v>
      </c>
      <c s="36" t="s">
        <v>155</v>
      </c>
      <c s="37">
        <v>20</v>
      </c>
      <c s="36">
        <v>0</v>
      </c>
      <c s="36">
        <f>ROUND(G169*H169,6)</f>
      </c>
      <c r="L169" s="38">
        <v>0</v>
      </c>
      <c s="32">
        <f>ROUND(ROUND(L169,2)*ROUND(G169,6),2)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56</v>
      </c>
    </row>
    <row r="171" spans="1:5" ht="12.75">
      <c r="A171" s="35" t="s">
        <v>57</v>
      </c>
      <c r="E171" s="40" t="s">
        <v>56</v>
      </c>
    </row>
    <row r="172" spans="1:5" ht="51">
      <c r="A172" t="s">
        <v>58</v>
      </c>
      <c r="E172" s="39" t="s">
        <v>211</v>
      </c>
    </row>
    <row r="173" spans="1:16" ht="25.5">
      <c r="A173" t="s">
        <v>49</v>
      </c>
      <c s="34" t="s">
        <v>215</v>
      </c>
      <c s="34" t="s">
        <v>494</v>
      </c>
      <c s="35" t="s">
        <v>51</v>
      </c>
      <c s="6" t="s">
        <v>247</v>
      </c>
      <c s="36" t="s">
        <v>155</v>
      </c>
      <c s="37">
        <v>20</v>
      </c>
      <c s="36">
        <v>0</v>
      </c>
      <c s="36">
        <f>ROUND(G173*H173,6)</f>
      </c>
      <c r="L173" s="38">
        <v>0</v>
      </c>
      <c s="32">
        <f>ROUND(ROUND(L173,2)*ROUND(G173,6),2)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56</v>
      </c>
    </row>
    <row r="175" spans="1:5" ht="12.75">
      <c r="A175" s="35" t="s">
        <v>57</v>
      </c>
      <c r="E175" s="40" t="s">
        <v>56</v>
      </c>
    </row>
    <row r="176" spans="1:5" ht="51">
      <c r="A176" t="s">
        <v>58</v>
      </c>
      <c r="E176" s="39" t="s">
        <v>211</v>
      </c>
    </row>
    <row r="177" spans="1:16" ht="12.75">
      <c r="A177" t="s">
        <v>49</v>
      </c>
      <c s="34" t="s">
        <v>218</v>
      </c>
      <c s="34" t="s">
        <v>495</v>
      </c>
      <c s="35" t="s">
        <v>51</v>
      </c>
      <c s="6" t="s">
        <v>223</v>
      </c>
      <c s="36" t="s">
        <v>155</v>
      </c>
      <c s="37">
        <v>69</v>
      </c>
      <c s="36">
        <v>0</v>
      </c>
      <c s="36">
        <f>ROUND(G177*H177,6)</f>
      </c>
      <c r="L177" s="38">
        <v>0</v>
      </c>
      <c s="32">
        <f>ROUND(ROUND(L177,2)*ROUND(G177,6),2)</f>
      </c>
      <c s="36" t="s">
        <v>496</v>
      </c>
      <c>
        <f>(M177*21)/100</f>
      </c>
      <c t="s">
        <v>27</v>
      </c>
    </row>
    <row r="178" spans="1:5" ht="12.75">
      <c r="A178" s="35" t="s">
        <v>55</v>
      </c>
      <c r="E178" s="39" t="s">
        <v>56</v>
      </c>
    </row>
    <row r="179" spans="1:5" ht="12.75">
      <c r="A179" s="35" t="s">
        <v>57</v>
      </c>
      <c r="E179" s="40" t="s">
        <v>56</v>
      </c>
    </row>
    <row r="180" spans="1:5" ht="51">
      <c r="A180" t="s">
        <v>58</v>
      </c>
      <c r="E180" s="39" t="s">
        <v>211</v>
      </c>
    </row>
    <row r="181" spans="1:16" ht="25.5">
      <c r="A181" t="s">
        <v>49</v>
      </c>
      <c s="34" t="s">
        <v>221</v>
      </c>
      <c s="34" t="s">
        <v>497</v>
      </c>
      <c s="35" t="s">
        <v>51</v>
      </c>
      <c s="6" t="s">
        <v>250</v>
      </c>
      <c s="36" t="s">
        <v>155</v>
      </c>
      <c s="37">
        <v>69</v>
      </c>
      <c s="36">
        <v>0</v>
      </c>
      <c s="36">
        <f>ROUND(G181*H181,6)</f>
      </c>
      <c r="L181" s="38">
        <v>0</v>
      </c>
      <c s="32">
        <f>ROUND(ROUND(L181,2)*ROUND(G181,6),2)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56</v>
      </c>
    </row>
    <row r="183" spans="1:5" ht="12.75">
      <c r="A183" s="35" t="s">
        <v>57</v>
      </c>
      <c r="E183" s="40" t="s">
        <v>56</v>
      </c>
    </row>
    <row r="184" spans="1:5" ht="51">
      <c r="A184" t="s">
        <v>58</v>
      </c>
      <c r="E184" s="39" t="s">
        <v>211</v>
      </c>
    </row>
    <row r="185" spans="1:16" ht="12.75">
      <c r="A185" t="s">
        <v>49</v>
      </c>
      <c s="34" t="s">
        <v>224</v>
      </c>
      <c s="34" t="s">
        <v>498</v>
      </c>
      <c s="35" t="s">
        <v>51</v>
      </c>
      <c s="6" t="s">
        <v>253</v>
      </c>
      <c s="36" t="s">
        <v>155</v>
      </c>
      <c s="37">
        <v>69</v>
      </c>
      <c s="36">
        <v>0</v>
      </c>
      <c s="36">
        <f>ROUND(G185*H185,6)</f>
      </c>
      <c r="L185" s="38">
        <v>0</v>
      </c>
      <c s="32">
        <f>ROUND(ROUND(L185,2)*ROUND(G185,6),2)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56</v>
      </c>
    </row>
    <row r="187" spans="1:5" ht="12.75">
      <c r="A187" s="35" t="s">
        <v>57</v>
      </c>
      <c r="E187" s="40" t="s">
        <v>56</v>
      </c>
    </row>
    <row r="188" spans="1:5" ht="51">
      <c r="A188" t="s">
        <v>58</v>
      </c>
      <c r="E188" s="39" t="s">
        <v>211</v>
      </c>
    </row>
    <row r="189" spans="1:16" ht="12.75">
      <c r="A189" t="s">
        <v>49</v>
      </c>
      <c s="34" t="s">
        <v>227</v>
      </c>
      <c s="34" t="s">
        <v>499</v>
      </c>
      <c s="35" t="s">
        <v>51</v>
      </c>
      <c s="6" t="s">
        <v>262</v>
      </c>
      <c s="36" t="s">
        <v>155</v>
      </c>
      <c s="37">
        <v>20</v>
      </c>
      <c s="36">
        <v>0</v>
      </c>
      <c s="36">
        <f>ROUND(G189*H189,6)</f>
      </c>
      <c r="L189" s="38">
        <v>0</v>
      </c>
      <c s="32">
        <f>ROUND(ROUND(L189,2)*ROUND(G189,6),2)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56</v>
      </c>
    </row>
    <row r="191" spans="1:5" ht="12.75">
      <c r="A191" s="35" t="s">
        <v>57</v>
      </c>
      <c r="E191" s="40" t="s">
        <v>56</v>
      </c>
    </row>
    <row r="192" spans="1:5" ht="51">
      <c r="A192" t="s">
        <v>58</v>
      </c>
      <c r="E192" s="39" t="s">
        <v>211</v>
      </c>
    </row>
    <row r="193" spans="1:16" ht="12.75">
      <c r="A193" t="s">
        <v>49</v>
      </c>
      <c s="34" t="s">
        <v>230</v>
      </c>
      <c s="34" t="s">
        <v>500</v>
      </c>
      <c s="35" t="s">
        <v>51</v>
      </c>
      <c s="6" t="s">
        <v>256</v>
      </c>
      <c s="36" t="s">
        <v>155</v>
      </c>
      <c s="37">
        <v>69</v>
      </c>
      <c s="36">
        <v>0</v>
      </c>
      <c s="36">
        <f>ROUND(G193*H193,6)</f>
      </c>
      <c r="L193" s="38">
        <v>0</v>
      </c>
      <c s="32">
        <f>ROUND(ROUND(L193,2)*ROUND(G193,6),2)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56</v>
      </c>
    </row>
    <row r="195" spans="1:5" ht="12.75">
      <c r="A195" s="35" t="s">
        <v>57</v>
      </c>
      <c r="E195" s="40" t="s">
        <v>56</v>
      </c>
    </row>
    <row r="196" spans="1:5" ht="51">
      <c r="A196" t="s">
        <v>58</v>
      </c>
      <c r="E196" s="39" t="s">
        <v>211</v>
      </c>
    </row>
    <row r="197" spans="1:16" ht="12.75">
      <c r="A197" t="s">
        <v>49</v>
      </c>
      <c s="34" t="s">
        <v>233</v>
      </c>
      <c s="34" t="s">
        <v>501</v>
      </c>
      <c s="35" t="s">
        <v>51</v>
      </c>
      <c s="6" t="s">
        <v>259</v>
      </c>
      <c s="36" t="s">
        <v>155</v>
      </c>
      <c s="37">
        <v>69</v>
      </c>
      <c s="36">
        <v>0</v>
      </c>
      <c s="36">
        <f>ROUND(G197*H197,6)</f>
      </c>
      <c r="L197" s="38">
        <v>0</v>
      </c>
      <c s="32">
        <f>ROUND(ROUND(L197,2)*ROUND(G197,6),2)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56</v>
      </c>
    </row>
    <row r="199" spans="1:5" ht="12.75">
      <c r="A199" s="35" t="s">
        <v>57</v>
      </c>
      <c r="E199" s="40" t="s">
        <v>56</v>
      </c>
    </row>
    <row r="200" spans="1:5" ht="51">
      <c r="A200" t="s">
        <v>58</v>
      </c>
      <c r="E200" s="39" t="s">
        <v>211</v>
      </c>
    </row>
    <row r="201" spans="1:16" ht="12.75">
      <c r="A201" t="s">
        <v>49</v>
      </c>
      <c s="34" t="s">
        <v>236</v>
      </c>
      <c s="34" t="s">
        <v>502</v>
      </c>
      <c s="35" t="s">
        <v>51</v>
      </c>
      <c s="6" t="s">
        <v>268</v>
      </c>
      <c s="36" t="s">
        <v>155</v>
      </c>
      <c s="37">
        <v>69</v>
      </c>
      <c s="36">
        <v>0</v>
      </c>
      <c s="36">
        <f>ROUND(G201*H201,6)</f>
      </c>
      <c r="L201" s="38">
        <v>0</v>
      </c>
      <c s="32">
        <f>ROUND(ROUND(L201,2)*ROUND(G201,6),2)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56</v>
      </c>
    </row>
    <row r="203" spans="1:5" ht="12.75">
      <c r="A203" s="35" t="s">
        <v>57</v>
      </c>
      <c r="E203" s="40" t="s">
        <v>56</v>
      </c>
    </row>
    <row r="204" spans="1:5" ht="51">
      <c r="A204" t="s">
        <v>58</v>
      </c>
      <c r="E204" s="39" t="s">
        <v>211</v>
      </c>
    </row>
    <row r="205" spans="1:16" ht="12.75">
      <c r="A205" t="s">
        <v>49</v>
      </c>
      <c s="34" t="s">
        <v>239</v>
      </c>
      <c s="34" t="s">
        <v>503</v>
      </c>
      <c s="35" t="s">
        <v>51</v>
      </c>
      <c s="6" t="s">
        <v>271</v>
      </c>
      <c s="36" t="s">
        <v>155</v>
      </c>
      <c s="37">
        <v>69</v>
      </c>
      <c s="36">
        <v>0</v>
      </c>
      <c s="36">
        <f>ROUND(G205*H205,6)</f>
      </c>
      <c r="L205" s="38">
        <v>0</v>
      </c>
      <c s="32">
        <f>ROUND(ROUND(L205,2)*ROUND(G205,6),2)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56</v>
      </c>
    </row>
    <row r="207" spans="1:5" ht="12.75">
      <c r="A207" s="35" t="s">
        <v>57</v>
      </c>
      <c r="E207" s="40" t="s">
        <v>56</v>
      </c>
    </row>
    <row r="208" spans="1:5" ht="51">
      <c r="A208" t="s">
        <v>58</v>
      </c>
      <c r="E208" s="39" t="s">
        <v>211</v>
      </c>
    </row>
    <row r="209" spans="1:16" ht="12.75">
      <c r="A209" t="s">
        <v>49</v>
      </c>
      <c s="34" t="s">
        <v>242</v>
      </c>
      <c s="34" t="s">
        <v>504</v>
      </c>
      <c s="35" t="s">
        <v>51</v>
      </c>
      <c s="6" t="s">
        <v>274</v>
      </c>
      <c s="36" t="s">
        <v>155</v>
      </c>
      <c s="37">
        <v>69</v>
      </c>
      <c s="36">
        <v>0</v>
      </c>
      <c s="36">
        <f>ROUND(G209*H209,6)</f>
      </c>
      <c r="L209" s="38">
        <v>0</v>
      </c>
      <c s="32">
        <f>ROUND(ROUND(L209,2)*ROUND(G209,6),2)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56</v>
      </c>
    </row>
    <row r="211" spans="1:5" ht="12.75">
      <c r="A211" s="35" t="s">
        <v>57</v>
      </c>
      <c r="E211" s="40" t="s">
        <v>56</v>
      </c>
    </row>
    <row r="212" spans="1:5" ht="51">
      <c r="A212" t="s">
        <v>58</v>
      </c>
      <c r="E212" s="39" t="s">
        <v>211</v>
      </c>
    </row>
    <row r="213" spans="1:16" ht="12.75">
      <c r="A213" t="s">
        <v>49</v>
      </c>
      <c s="34" t="s">
        <v>245</v>
      </c>
      <c s="34" t="s">
        <v>505</v>
      </c>
      <c s="35" t="s">
        <v>51</v>
      </c>
      <c s="6" t="s">
        <v>277</v>
      </c>
      <c s="36" t="s">
        <v>155</v>
      </c>
      <c s="37">
        <v>69</v>
      </c>
      <c s="36">
        <v>0</v>
      </c>
      <c s="36">
        <f>ROUND(G213*H213,6)</f>
      </c>
      <c r="L213" s="38">
        <v>0</v>
      </c>
      <c s="32">
        <f>ROUND(ROUND(L213,2)*ROUND(G213,6),2)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56</v>
      </c>
    </row>
    <row r="215" spans="1:5" ht="12.75">
      <c r="A215" s="35" t="s">
        <v>57</v>
      </c>
      <c r="E215" s="40" t="s">
        <v>56</v>
      </c>
    </row>
    <row r="216" spans="1:5" ht="51">
      <c r="A216" t="s">
        <v>58</v>
      </c>
      <c r="E216" s="39" t="s">
        <v>211</v>
      </c>
    </row>
    <row r="217" spans="1:16" ht="12.75">
      <c r="A217" t="s">
        <v>49</v>
      </c>
      <c s="34" t="s">
        <v>248</v>
      </c>
      <c s="34" t="s">
        <v>506</v>
      </c>
      <c s="35" t="s">
        <v>51</v>
      </c>
      <c s="6" t="s">
        <v>280</v>
      </c>
      <c s="36" t="s">
        <v>155</v>
      </c>
      <c s="37">
        <v>69</v>
      </c>
      <c s="36">
        <v>0</v>
      </c>
      <c s="36">
        <f>ROUND(G217*H217,6)</f>
      </c>
      <c r="L217" s="38">
        <v>0</v>
      </c>
      <c s="32">
        <f>ROUND(ROUND(L217,2)*ROUND(G217,6),2)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56</v>
      </c>
    </row>
    <row r="220" spans="1:5" ht="51">
      <c r="A220" t="s">
        <v>58</v>
      </c>
      <c r="E220" s="39" t="s">
        <v>211</v>
      </c>
    </row>
    <row r="221" spans="1:16" ht="12.75">
      <c r="A221" t="s">
        <v>49</v>
      </c>
      <c s="34" t="s">
        <v>251</v>
      </c>
      <c s="34" t="s">
        <v>507</v>
      </c>
      <c s="35" t="s">
        <v>51</v>
      </c>
      <c s="6" t="s">
        <v>265</v>
      </c>
      <c s="36" t="s">
        <v>155</v>
      </c>
      <c s="37">
        <v>69</v>
      </c>
      <c s="36">
        <v>0</v>
      </c>
      <c s="36">
        <f>ROUND(G221*H221,6)</f>
      </c>
      <c r="L221" s="38">
        <v>0</v>
      </c>
      <c s="32">
        <f>ROUND(ROUND(L221,2)*ROUND(G221,6),2)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56</v>
      </c>
    </row>
    <row r="224" spans="1:5" ht="51">
      <c r="A224" t="s">
        <v>58</v>
      </c>
      <c r="E224" s="39" t="s">
        <v>211</v>
      </c>
    </row>
    <row r="225" spans="1:16" ht="12.75">
      <c r="A225" t="s">
        <v>49</v>
      </c>
      <c s="34" t="s">
        <v>254</v>
      </c>
      <c s="34" t="s">
        <v>508</v>
      </c>
      <c s="35" t="s">
        <v>51</v>
      </c>
      <c s="6" t="s">
        <v>283</v>
      </c>
      <c s="36" t="s">
        <v>155</v>
      </c>
      <c s="37">
        <v>19</v>
      </c>
      <c s="36">
        <v>0</v>
      </c>
      <c s="36">
        <f>ROUND(G225*H225,6)</f>
      </c>
      <c r="L225" s="38">
        <v>0</v>
      </c>
      <c s="32">
        <f>ROUND(ROUND(L225,2)*ROUND(G225,6),2)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56</v>
      </c>
    </row>
    <row r="228" spans="1:5" ht="51">
      <c r="A228" t="s">
        <v>58</v>
      </c>
      <c r="E228" s="39" t="s">
        <v>211</v>
      </c>
    </row>
    <row r="229" spans="1:16" ht="12.75">
      <c r="A229" t="s">
        <v>49</v>
      </c>
      <c s="34" t="s">
        <v>257</v>
      </c>
      <c s="34" t="s">
        <v>509</v>
      </c>
      <c s="35" t="s">
        <v>51</v>
      </c>
      <c s="6" t="s">
        <v>286</v>
      </c>
      <c s="36" t="s">
        <v>155</v>
      </c>
      <c s="37">
        <v>19</v>
      </c>
      <c s="36">
        <v>0</v>
      </c>
      <c s="36">
        <f>ROUND(G229*H229,6)</f>
      </c>
      <c r="L229" s="38">
        <v>0</v>
      </c>
      <c s="32">
        <f>ROUND(ROUND(L229,2)*ROUND(G229,6),2)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56</v>
      </c>
    </row>
    <row r="232" spans="1:5" ht="51">
      <c r="A232" t="s">
        <v>58</v>
      </c>
      <c r="E232" s="39" t="s">
        <v>211</v>
      </c>
    </row>
    <row r="233" spans="1:16" ht="12.75">
      <c r="A233" t="s">
        <v>49</v>
      </c>
      <c s="34" t="s">
        <v>260</v>
      </c>
      <c s="34" t="s">
        <v>510</v>
      </c>
      <c s="35" t="s">
        <v>51</v>
      </c>
      <c s="6" t="s">
        <v>289</v>
      </c>
      <c s="36" t="s">
        <v>155</v>
      </c>
      <c s="37">
        <v>10</v>
      </c>
      <c s="36">
        <v>0</v>
      </c>
      <c s="36">
        <f>ROUND(G233*H233,6)</f>
      </c>
      <c r="L233" s="38">
        <v>0</v>
      </c>
      <c s="32">
        <f>ROUND(ROUND(L233,2)*ROUND(G233,6),2)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56</v>
      </c>
    </row>
    <row r="236" spans="1:5" ht="51">
      <c r="A236" t="s">
        <v>58</v>
      </c>
      <c r="E236" s="39" t="s">
        <v>211</v>
      </c>
    </row>
    <row r="237" spans="1:16" ht="25.5">
      <c r="A237" t="s">
        <v>49</v>
      </c>
      <c s="34" t="s">
        <v>263</v>
      </c>
      <c s="34" t="s">
        <v>511</v>
      </c>
      <c s="35" t="s">
        <v>51</v>
      </c>
      <c s="6" t="s">
        <v>512</v>
      </c>
      <c s="36" t="s">
        <v>172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ROUND(ROUND(L237,2)*ROUND(G237,6),2)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56</v>
      </c>
    </row>
    <row r="240" spans="1:5" ht="76.5">
      <c r="A240" t="s">
        <v>58</v>
      </c>
      <c r="E240" s="39" t="s">
        <v>431</v>
      </c>
    </row>
    <row r="241" spans="1:13" ht="12.75">
      <c r="A241" t="s">
        <v>46</v>
      </c>
      <c r="C241" s="31" t="s">
        <v>294</v>
      </c>
      <c r="E241" s="33" t="s">
        <v>295</v>
      </c>
      <c r="J241" s="32">
        <f>0</f>
      </c>
      <c s="32">
        <f>0</f>
      </c>
      <c s="32">
        <f>0+L242+L246+L250</f>
      </c>
      <c s="32">
        <f>0+M242+M246+M250</f>
      </c>
    </row>
    <row r="242" spans="1:16" ht="12.75">
      <c r="A242" t="s">
        <v>49</v>
      </c>
      <c s="34" t="s">
        <v>266</v>
      </c>
      <c s="34" t="s">
        <v>513</v>
      </c>
      <c s="35" t="s">
        <v>51</v>
      </c>
      <c s="6" t="s">
        <v>298</v>
      </c>
      <c s="36" t="s">
        <v>180</v>
      </c>
      <c s="37">
        <v>79</v>
      </c>
      <c s="36">
        <v>0</v>
      </c>
      <c s="36">
        <f>ROUND(G242*H242,6)</f>
      </c>
      <c r="L242" s="38">
        <v>0</v>
      </c>
      <c s="32">
        <f>ROUND(ROUND(L242,2)*ROUND(G242,6),2)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56</v>
      </c>
    </row>
    <row r="244" spans="1:5" ht="12.75">
      <c r="A244" s="35" t="s">
        <v>57</v>
      </c>
      <c r="E244" s="40" t="s">
        <v>56</v>
      </c>
    </row>
    <row r="245" spans="1:5" ht="63.75">
      <c r="A245" t="s">
        <v>58</v>
      </c>
      <c r="E245" s="39" t="s">
        <v>190</v>
      </c>
    </row>
    <row r="246" spans="1:16" ht="12.75">
      <c r="A246" t="s">
        <v>49</v>
      </c>
      <c s="34" t="s">
        <v>269</v>
      </c>
      <c s="34" t="s">
        <v>514</v>
      </c>
      <c s="35" t="s">
        <v>51</v>
      </c>
      <c s="6" t="s">
        <v>301</v>
      </c>
      <c s="36" t="s">
        <v>101</v>
      </c>
      <c s="37">
        <v>79</v>
      </c>
      <c s="36">
        <v>0</v>
      </c>
      <c s="36">
        <f>ROUND(G246*H246,6)</f>
      </c>
      <c r="L246" s="38">
        <v>0</v>
      </c>
      <c s="32">
        <f>ROUND(ROUND(L246,2)*ROUND(G246,6),2)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56</v>
      </c>
    </row>
    <row r="248" spans="1:5" ht="12.75">
      <c r="A248" s="35" t="s">
        <v>57</v>
      </c>
      <c r="E248" s="40" t="s">
        <v>56</v>
      </c>
    </row>
    <row r="249" spans="1:5" ht="51">
      <c r="A249" t="s">
        <v>58</v>
      </c>
      <c r="E249" s="39" t="s">
        <v>302</v>
      </c>
    </row>
    <row r="250" spans="1:16" ht="12.75">
      <c r="A250" t="s">
        <v>49</v>
      </c>
      <c s="34" t="s">
        <v>272</v>
      </c>
      <c s="34" t="s">
        <v>515</v>
      </c>
      <c s="35" t="s">
        <v>51</v>
      </c>
      <c s="6" t="s">
        <v>305</v>
      </c>
      <c s="36" t="s">
        <v>101</v>
      </c>
      <c s="37">
        <v>500</v>
      </c>
      <c s="36">
        <v>0</v>
      </c>
      <c s="36">
        <f>ROUND(G250*H250,6)</f>
      </c>
      <c r="L250" s="38">
        <v>0</v>
      </c>
      <c s="32">
        <f>ROUND(ROUND(L250,2)*ROUND(G250,6),2)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56</v>
      </c>
    </row>
    <row r="252" spans="1:5" ht="12.75">
      <c r="A252" s="35" t="s">
        <v>57</v>
      </c>
      <c r="E252" s="40" t="s">
        <v>56</v>
      </c>
    </row>
    <row r="253" spans="1:5" ht="51">
      <c r="A253" t="s">
        <v>58</v>
      </c>
      <c r="E253" s="39" t="s">
        <v>302</v>
      </c>
    </row>
    <row r="254" spans="1:13" ht="12.75">
      <c r="A254" t="s">
        <v>46</v>
      </c>
      <c r="C254" s="31" t="s">
        <v>306</v>
      </c>
      <c r="E254" s="33" t="s">
        <v>307</v>
      </c>
      <c r="J254" s="32">
        <f>0</f>
      </c>
      <c s="32">
        <f>0</f>
      </c>
      <c s="32">
        <f>0+L255+L259+L263+L267+L271+L275+L279+L283+L287</f>
      </c>
      <c s="32">
        <f>0+M255+M259+M263+M267+M271+M275+M279+M283+M287</f>
      </c>
    </row>
    <row r="255" spans="1:16" ht="25.5">
      <c r="A255" t="s">
        <v>49</v>
      </c>
      <c s="34" t="s">
        <v>275</v>
      </c>
      <c s="34" t="s">
        <v>516</v>
      </c>
      <c s="35" t="s">
        <v>51</v>
      </c>
      <c s="6" t="s">
        <v>517</v>
      </c>
      <c s="36" t="s">
        <v>172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ROUND(ROUND(L255,2)*ROUND(G255,6),2)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56</v>
      </c>
    </row>
    <row r="257" spans="1:5" ht="12.75">
      <c r="A257" s="35" t="s">
        <v>57</v>
      </c>
      <c r="E257" s="40" t="s">
        <v>56</v>
      </c>
    </row>
    <row r="258" spans="1:5" ht="25.5">
      <c r="A258" t="s">
        <v>58</v>
      </c>
      <c r="E258" s="39" t="s">
        <v>311</v>
      </c>
    </row>
    <row r="259" spans="1:16" ht="25.5">
      <c r="A259" t="s">
        <v>49</v>
      </c>
      <c s="34" t="s">
        <v>278</v>
      </c>
      <c s="34" t="s">
        <v>518</v>
      </c>
      <c s="35" t="s">
        <v>51</v>
      </c>
      <c s="6" t="s">
        <v>519</v>
      </c>
      <c s="36" t="s">
        <v>172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ROUND(ROUND(L259,2)*ROUND(G259,6),2)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56</v>
      </c>
    </row>
    <row r="261" spans="1:5" ht="12.75">
      <c r="A261" s="35" t="s">
        <v>57</v>
      </c>
      <c r="E261" s="40" t="s">
        <v>56</v>
      </c>
    </row>
    <row r="262" spans="1:5" ht="63.75">
      <c r="A262" t="s">
        <v>58</v>
      </c>
      <c r="E262" s="39" t="s">
        <v>315</v>
      </c>
    </row>
    <row r="263" spans="1:16" ht="12.75">
      <c r="A263" t="s">
        <v>49</v>
      </c>
      <c s="34" t="s">
        <v>281</v>
      </c>
      <c s="34" t="s">
        <v>520</v>
      </c>
      <c s="35" t="s">
        <v>51</v>
      </c>
      <c s="6" t="s">
        <v>318</v>
      </c>
      <c s="36" t="s">
        <v>155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ROUND(ROUND(L263,2)*ROUND(G263,6),2)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56</v>
      </c>
    </row>
    <row r="265" spans="1:5" ht="12.75">
      <c r="A265" s="35" t="s">
        <v>57</v>
      </c>
      <c r="E265" s="40" t="s">
        <v>56</v>
      </c>
    </row>
    <row r="266" spans="1:5" ht="102">
      <c r="A266" t="s">
        <v>58</v>
      </c>
      <c r="E266" s="39" t="s">
        <v>319</v>
      </c>
    </row>
    <row r="267" spans="1:16" ht="12.75">
      <c r="A267" t="s">
        <v>49</v>
      </c>
      <c s="34" t="s">
        <v>284</v>
      </c>
      <c s="34" t="s">
        <v>521</v>
      </c>
      <c s="35" t="s">
        <v>51</v>
      </c>
      <c s="6" t="s">
        <v>322</v>
      </c>
      <c s="36" t="s">
        <v>155</v>
      </c>
      <c s="37">
        <v>10</v>
      </c>
      <c s="36">
        <v>0</v>
      </c>
      <c s="36">
        <f>ROUND(G267*H267,6)</f>
      </c>
      <c r="L267" s="38">
        <v>0</v>
      </c>
      <c s="32">
        <f>ROUND(ROUND(L267,2)*ROUND(G267,6),2)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56</v>
      </c>
    </row>
    <row r="269" spans="1:5" ht="12.75">
      <c r="A269" s="35" t="s">
        <v>57</v>
      </c>
      <c r="E269" s="40" t="s">
        <v>56</v>
      </c>
    </row>
    <row r="270" spans="1:5" ht="114.75">
      <c r="A270" t="s">
        <v>58</v>
      </c>
      <c r="E270" s="39" t="s">
        <v>323</v>
      </c>
    </row>
    <row r="271" spans="1:16" ht="12.75">
      <c r="A271" t="s">
        <v>49</v>
      </c>
      <c s="34" t="s">
        <v>287</v>
      </c>
      <c s="34" t="s">
        <v>522</v>
      </c>
      <c s="35" t="s">
        <v>51</v>
      </c>
      <c s="6" t="s">
        <v>523</v>
      </c>
      <c s="36" t="s">
        <v>101</v>
      </c>
      <c s="37">
        <v>400</v>
      </c>
      <c s="36">
        <v>0</v>
      </c>
      <c s="36">
        <f>ROUND(G271*H271,6)</f>
      </c>
      <c r="L271" s="38">
        <v>0</v>
      </c>
      <c s="32">
        <f>ROUND(ROUND(L271,2)*ROUND(G271,6),2)</f>
      </c>
      <c s="36" t="s">
        <v>54</v>
      </c>
      <c>
        <f>(M271*21)/100</f>
      </c>
      <c t="s">
        <v>27</v>
      </c>
    </row>
    <row r="272" spans="1:5" ht="12.75">
      <c r="A272" s="35" t="s">
        <v>55</v>
      </c>
      <c r="E272" s="39" t="s">
        <v>56</v>
      </c>
    </row>
    <row r="273" spans="1:5" ht="12.75">
      <c r="A273" s="35" t="s">
        <v>57</v>
      </c>
      <c r="E273" s="40" t="s">
        <v>56</v>
      </c>
    </row>
    <row r="274" spans="1:5" ht="89.25">
      <c r="A274" t="s">
        <v>58</v>
      </c>
      <c r="E274" s="39" t="s">
        <v>524</v>
      </c>
    </row>
    <row r="275" spans="1:16" ht="12.75">
      <c r="A275" t="s">
        <v>49</v>
      </c>
      <c s="34" t="s">
        <v>290</v>
      </c>
      <c s="34" t="s">
        <v>525</v>
      </c>
      <c s="35" t="s">
        <v>51</v>
      </c>
      <c s="6" t="s">
        <v>526</v>
      </c>
      <c s="36" t="s">
        <v>101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ROUND(ROUND(L275,2)*ROUND(G275,6),2)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56</v>
      </c>
    </row>
    <row r="277" spans="1:5" ht="12.75">
      <c r="A277" s="35" t="s">
        <v>57</v>
      </c>
      <c r="E277" s="40" t="s">
        <v>56</v>
      </c>
    </row>
    <row r="278" spans="1:5" ht="89.25">
      <c r="A278" t="s">
        <v>58</v>
      </c>
      <c r="E278" s="39" t="s">
        <v>524</v>
      </c>
    </row>
    <row r="279" spans="1:16" ht="12.75">
      <c r="A279" t="s">
        <v>49</v>
      </c>
      <c s="34" t="s">
        <v>296</v>
      </c>
      <c s="34" t="s">
        <v>527</v>
      </c>
      <c s="35" t="s">
        <v>51</v>
      </c>
      <c s="6" t="s">
        <v>528</v>
      </c>
      <c s="36" t="s">
        <v>101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ROUND(ROUND(L279,2)*ROUND(G279,6),2)</f>
      </c>
      <c s="36" t="s">
        <v>54</v>
      </c>
      <c>
        <f>(M279*21)/100</f>
      </c>
      <c t="s">
        <v>27</v>
      </c>
    </row>
    <row r="280" spans="1:5" ht="12.75">
      <c r="A280" s="35" t="s">
        <v>55</v>
      </c>
      <c r="E280" s="39" t="s">
        <v>56</v>
      </c>
    </row>
    <row r="281" spans="1:5" ht="12.75">
      <c r="A281" s="35" t="s">
        <v>57</v>
      </c>
      <c r="E281" s="40" t="s">
        <v>56</v>
      </c>
    </row>
    <row r="282" spans="1:5" ht="89.25">
      <c r="A282" t="s">
        <v>58</v>
      </c>
      <c r="E282" s="39" t="s">
        <v>524</v>
      </c>
    </row>
    <row r="283" spans="1:16" ht="25.5">
      <c r="A283" t="s">
        <v>49</v>
      </c>
      <c s="34" t="s">
        <v>299</v>
      </c>
      <c s="34" t="s">
        <v>529</v>
      </c>
      <c s="35" t="s">
        <v>51</v>
      </c>
      <c s="6" t="s">
        <v>326</v>
      </c>
      <c s="36" t="s">
        <v>327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ROUND(ROUND(L283,2)*ROUND(G283,6),2)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56</v>
      </c>
    </row>
    <row r="285" spans="1:5" ht="12.75">
      <c r="A285" s="35" t="s">
        <v>57</v>
      </c>
      <c r="E285" s="40" t="s">
        <v>56</v>
      </c>
    </row>
    <row r="286" spans="1:5" ht="25.5">
      <c r="A286" t="s">
        <v>58</v>
      </c>
      <c r="E286" s="39" t="s">
        <v>328</v>
      </c>
    </row>
    <row r="287" spans="1:16" ht="25.5">
      <c r="A287" t="s">
        <v>49</v>
      </c>
      <c s="34" t="s">
        <v>303</v>
      </c>
      <c s="34" t="s">
        <v>530</v>
      </c>
      <c s="35" t="s">
        <v>51</v>
      </c>
      <c s="6" t="s">
        <v>531</v>
      </c>
      <c s="36" t="s">
        <v>83</v>
      </c>
      <c s="37">
        <v>10</v>
      </c>
      <c s="36">
        <v>0</v>
      </c>
      <c s="36">
        <f>ROUND(G287*H287,6)</f>
      </c>
      <c r="L287" s="38">
        <v>0</v>
      </c>
      <c s="32">
        <f>ROUND(ROUND(L287,2)*ROUND(G287,6),2)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56</v>
      </c>
    </row>
    <row r="289" spans="1:5" ht="12.75">
      <c r="A289" s="35" t="s">
        <v>57</v>
      </c>
      <c r="E289" s="40" t="s">
        <v>56</v>
      </c>
    </row>
    <row r="290" spans="1:5" ht="63.75">
      <c r="A290" t="s">
        <v>58</v>
      </c>
      <c r="E290" s="39" t="s">
        <v>333</v>
      </c>
    </row>
    <row r="291" spans="1:13" ht="12.75">
      <c r="A291" t="s">
        <v>46</v>
      </c>
      <c r="C291" s="31" t="s">
        <v>334</v>
      </c>
      <c r="E291" s="33" t="s">
        <v>335</v>
      </c>
      <c r="J291" s="32">
        <f>0</f>
      </c>
      <c s="32">
        <f>0</f>
      </c>
      <c s="32">
        <f>0+L292+L296+L300+L304+L308+L312+L316+L320+L324+L328+L332</f>
      </c>
      <c s="32">
        <f>0+M292+M296+M300+M304+M308+M312+M316+M320+M324+M328+M332</f>
      </c>
    </row>
    <row r="292" spans="1:16" ht="25.5">
      <c r="A292" t="s">
        <v>49</v>
      </c>
      <c s="34" t="s">
        <v>308</v>
      </c>
      <c s="34" t="s">
        <v>532</v>
      </c>
      <c s="35" t="s">
        <v>51</v>
      </c>
      <c s="6" t="s">
        <v>533</v>
      </c>
      <c s="36" t="s">
        <v>172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ROUND(ROUND(L292,2)*ROUND(G292,6),2)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56</v>
      </c>
    </row>
    <row r="295" spans="1:5" ht="38.25">
      <c r="A295" t="s">
        <v>58</v>
      </c>
      <c r="E295" s="39" t="s">
        <v>339</v>
      </c>
    </row>
    <row r="296" spans="1:16" ht="25.5">
      <c r="A296" t="s">
        <v>49</v>
      </c>
      <c s="34" t="s">
        <v>312</v>
      </c>
      <c s="34" t="s">
        <v>534</v>
      </c>
      <c s="35" t="s">
        <v>51</v>
      </c>
      <c s="6" t="s">
        <v>535</v>
      </c>
      <c s="36" t="s">
        <v>172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ROUND(ROUND(L296,2)*ROUND(G296,6),2)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56</v>
      </c>
    </row>
    <row r="299" spans="1:5" ht="89.25">
      <c r="A299" t="s">
        <v>58</v>
      </c>
      <c r="E299" s="39" t="s">
        <v>343</v>
      </c>
    </row>
    <row r="300" spans="1:16" ht="12.75">
      <c r="A300" t="s">
        <v>49</v>
      </c>
      <c s="34" t="s">
        <v>316</v>
      </c>
      <c s="34" t="s">
        <v>536</v>
      </c>
      <c s="35" t="s">
        <v>51</v>
      </c>
      <c s="6" t="s">
        <v>537</v>
      </c>
      <c s="36" t="s">
        <v>172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ROUND(ROUND(L300,2)*ROUND(G300,6),2)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56</v>
      </c>
    </row>
    <row r="303" spans="1:5" ht="76.5">
      <c r="A303" t="s">
        <v>58</v>
      </c>
      <c r="E303" s="39" t="s">
        <v>347</v>
      </c>
    </row>
    <row r="304" spans="1:16" ht="12.75">
      <c r="A304" t="s">
        <v>49</v>
      </c>
      <c s="34" t="s">
        <v>320</v>
      </c>
      <c s="34" t="s">
        <v>538</v>
      </c>
      <c s="35" t="s">
        <v>51</v>
      </c>
      <c s="6" t="s">
        <v>350</v>
      </c>
      <c s="36" t="s">
        <v>53</v>
      </c>
      <c s="37">
        <v>9437</v>
      </c>
      <c s="36">
        <v>0</v>
      </c>
      <c s="36">
        <f>ROUND(G304*H304,6)</f>
      </c>
      <c r="L304" s="38">
        <v>0</v>
      </c>
      <c s="32">
        <f>ROUND(ROUND(L304,2)*ROUND(G304,6),2)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56</v>
      </c>
    </row>
    <row r="306" spans="1:5" ht="12.75">
      <c r="A306" s="35" t="s">
        <v>57</v>
      </c>
      <c r="E306" s="40" t="s">
        <v>56</v>
      </c>
    </row>
    <row r="307" spans="1:5" ht="63.75">
      <c r="A307" t="s">
        <v>58</v>
      </c>
      <c r="E307" s="39" t="s">
        <v>351</v>
      </c>
    </row>
    <row r="308" spans="1:16" ht="25.5">
      <c r="A308" t="s">
        <v>49</v>
      </c>
      <c s="34" t="s">
        <v>324</v>
      </c>
      <c s="34" t="s">
        <v>539</v>
      </c>
      <c s="35" t="s">
        <v>51</v>
      </c>
      <c s="6" t="s">
        <v>540</v>
      </c>
      <c s="36" t="s">
        <v>172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ROUND(ROUND(L308,2)*ROUND(G308,6),2)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56</v>
      </c>
    </row>
    <row r="310" spans="1:5" ht="12.75">
      <c r="A310" s="35" t="s">
        <v>57</v>
      </c>
      <c r="E310" s="40" t="s">
        <v>56</v>
      </c>
    </row>
    <row r="311" spans="1:5" ht="51">
      <c r="A311" t="s">
        <v>58</v>
      </c>
      <c r="E311" s="39" t="s">
        <v>355</v>
      </c>
    </row>
    <row r="312" spans="1:16" ht="12.75">
      <c r="A312" t="s">
        <v>49</v>
      </c>
      <c s="34" t="s">
        <v>329</v>
      </c>
      <c s="34" t="s">
        <v>541</v>
      </c>
      <c s="35" t="s">
        <v>51</v>
      </c>
      <c s="6" t="s">
        <v>542</v>
      </c>
      <c s="36" t="s">
        <v>172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ROUND(ROUND(L312,2)*ROUND(G312,6),2)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56</v>
      </c>
    </row>
    <row r="314" spans="1:5" ht="12.75">
      <c r="A314" s="35" t="s">
        <v>57</v>
      </c>
      <c r="E314" s="40" t="s">
        <v>56</v>
      </c>
    </row>
    <row r="315" spans="1:5" ht="63.75">
      <c r="A315" t="s">
        <v>58</v>
      </c>
      <c r="E315" s="39" t="s">
        <v>359</v>
      </c>
    </row>
    <row r="316" spans="1:16" ht="12.75">
      <c r="A316" t="s">
        <v>49</v>
      </c>
      <c s="34" t="s">
        <v>336</v>
      </c>
      <c s="34" t="s">
        <v>543</v>
      </c>
      <c s="35" t="s">
        <v>51</v>
      </c>
      <c s="6" t="s">
        <v>544</v>
      </c>
      <c s="36" t="s">
        <v>545</v>
      </c>
      <c s="37">
        <v>25</v>
      </c>
      <c s="36">
        <v>0</v>
      </c>
      <c s="36">
        <f>ROUND(G316*H316,6)</f>
      </c>
      <c r="L316" s="38">
        <v>0</v>
      </c>
      <c s="32">
        <f>ROUND(ROUND(L316,2)*ROUND(G316,6),2)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56</v>
      </c>
    </row>
    <row r="318" spans="1:5" ht="12.75">
      <c r="A318" s="35" t="s">
        <v>57</v>
      </c>
      <c r="E318" s="40" t="s">
        <v>56</v>
      </c>
    </row>
    <row r="319" spans="1:5" ht="76.5">
      <c r="A319" t="s">
        <v>58</v>
      </c>
      <c r="E319" s="39" t="s">
        <v>364</v>
      </c>
    </row>
    <row r="320" spans="1:16" ht="12.75">
      <c r="A320" t="s">
        <v>49</v>
      </c>
      <c s="34" t="s">
        <v>340</v>
      </c>
      <c s="34" t="s">
        <v>546</v>
      </c>
      <c s="35" t="s">
        <v>51</v>
      </c>
      <c s="6" t="s">
        <v>547</v>
      </c>
      <c s="36" t="s">
        <v>363</v>
      </c>
      <c s="37">
        <v>24</v>
      </c>
      <c s="36">
        <v>0</v>
      </c>
      <c s="36">
        <f>ROUND(G320*H320,6)</f>
      </c>
      <c r="L320" s="38">
        <v>0</v>
      </c>
      <c s="32">
        <f>ROUND(ROUND(L320,2)*ROUND(G320,6),2)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56</v>
      </c>
    </row>
    <row r="322" spans="1:5" ht="12.75">
      <c r="A322" s="35" t="s">
        <v>57</v>
      </c>
      <c r="E322" s="40" t="s">
        <v>56</v>
      </c>
    </row>
    <row r="323" spans="1:5" ht="76.5">
      <c r="A323" t="s">
        <v>58</v>
      </c>
      <c r="E323" s="39" t="s">
        <v>364</v>
      </c>
    </row>
    <row r="324" spans="1:16" ht="25.5">
      <c r="A324" t="s">
        <v>49</v>
      </c>
      <c s="34" t="s">
        <v>344</v>
      </c>
      <c s="34" t="s">
        <v>548</v>
      </c>
      <c s="35" t="s">
        <v>51</v>
      </c>
      <c s="6" t="s">
        <v>367</v>
      </c>
      <c s="36" t="s">
        <v>146</v>
      </c>
      <c s="37">
        <v>24</v>
      </c>
      <c s="36">
        <v>0</v>
      </c>
      <c s="36">
        <f>ROUND(G324*H324,6)</f>
      </c>
      <c r="L324" s="38">
        <v>0</v>
      </c>
      <c s="32">
        <f>ROUND(ROUND(L324,2)*ROUND(G324,6),2)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56</v>
      </c>
    </row>
    <row r="326" spans="1:5" ht="12.75">
      <c r="A326" s="35" t="s">
        <v>57</v>
      </c>
      <c r="E326" s="40" t="s">
        <v>56</v>
      </c>
    </row>
    <row r="327" spans="1:5" ht="102">
      <c r="A327" t="s">
        <v>58</v>
      </c>
      <c r="E327" s="39" t="s">
        <v>368</v>
      </c>
    </row>
    <row r="328" spans="1:16" ht="12.75">
      <c r="A328" t="s">
        <v>49</v>
      </c>
      <c s="34" t="s">
        <v>348</v>
      </c>
      <c s="34" t="s">
        <v>549</v>
      </c>
      <c s="35" t="s">
        <v>51</v>
      </c>
      <c s="6" t="s">
        <v>550</v>
      </c>
      <c s="36" t="s">
        <v>172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ROUND(ROUND(L328,2)*ROUND(G328,6),2)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56</v>
      </c>
    </row>
    <row r="330" spans="1:5" ht="12.75">
      <c r="A330" s="35" t="s">
        <v>57</v>
      </c>
      <c r="E330" s="40" t="s">
        <v>56</v>
      </c>
    </row>
    <row r="331" spans="1:5" ht="114.75">
      <c r="A331" t="s">
        <v>58</v>
      </c>
      <c r="E331" s="39" t="s">
        <v>551</v>
      </c>
    </row>
    <row r="332" spans="1:16" ht="25.5">
      <c r="A332" t="s">
        <v>49</v>
      </c>
      <c s="34" t="s">
        <v>352</v>
      </c>
      <c s="34" t="s">
        <v>552</v>
      </c>
      <c s="35" t="s">
        <v>51</v>
      </c>
      <c s="6" t="s">
        <v>553</v>
      </c>
      <c s="36" t="s">
        <v>172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ROUND(ROUND(L332,2)*ROUND(G332,6),2)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56</v>
      </c>
    </row>
    <row r="334" spans="1:5" ht="12.75">
      <c r="A334" s="35" t="s">
        <v>57</v>
      </c>
      <c r="E334" s="40" t="s">
        <v>56</v>
      </c>
    </row>
    <row r="335" spans="1:5" ht="127.5">
      <c r="A335" t="s">
        <v>58</v>
      </c>
      <c r="E335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556</v>
      </c>
      <c r="E8" s="30" t="s">
        <v>555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168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14</v>
      </c>
      <c s="34" t="s">
        <v>557</v>
      </c>
      <c s="35" t="s">
        <v>51</v>
      </c>
      <c s="6" t="s">
        <v>558</v>
      </c>
      <c s="36" t="s">
        <v>172</v>
      </c>
      <c s="37">
        <v>1</v>
      </c>
      <c s="36">
        <v>0</v>
      </c>
      <c s="36">
        <f>ROUND(G10*H10,6)</f>
      </c>
      <c r="L10" s="38">
        <v>0</v>
      </c>
      <c s="32">
        <f>ROUND(ROUND(L10,2)*ROUND(G10,6),2)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56</v>
      </c>
    </row>
    <row r="13" spans="1:5" ht="63.75">
      <c r="A13" t="s">
        <v>58</v>
      </c>
      <c r="E13" s="39" t="s">
        <v>173</v>
      </c>
    </row>
    <row r="14" spans="1:16" ht="25.5">
      <c r="A14" t="s">
        <v>49</v>
      </c>
      <c s="34" t="s">
        <v>27</v>
      </c>
      <c s="34" t="s">
        <v>559</v>
      </c>
      <c s="35" t="s">
        <v>51</v>
      </c>
      <c s="6" t="s">
        <v>560</v>
      </c>
      <c s="36" t="s">
        <v>92</v>
      </c>
      <c s="37">
        <v>28200</v>
      </c>
      <c s="36">
        <v>0</v>
      </c>
      <c s="36">
        <f>ROUND(G14*H14,6)</f>
      </c>
      <c r="L14" s="38">
        <v>0</v>
      </c>
      <c s="32">
        <f>ROUND(ROUND(L14,2)*ROUND(G14,6),2)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56</v>
      </c>
    </row>
    <row r="17" spans="1:5" ht="51">
      <c r="A17" t="s">
        <v>58</v>
      </c>
      <c r="E17" s="39" t="s">
        <v>159</v>
      </c>
    </row>
    <row r="18" spans="1:16" ht="12.75">
      <c r="A18" t="s">
        <v>49</v>
      </c>
      <c s="34" t="s">
        <v>63</v>
      </c>
      <c s="34" t="s">
        <v>561</v>
      </c>
      <c s="35" t="s">
        <v>51</v>
      </c>
      <c s="6" t="s">
        <v>562</v>
      </c>
      <c s="36" t="s">
        <v>180</v>
      </c>
      <c s="37">
        <v>290</v>
      </c>
      <c s="36">
        <v>0</v>
      </c>
      <c s="36">
        <f>ROUND(G18*H18,6)</f>
      </c>
      <c r="L18" s="38">
        <v>0</v>
      </c>
      <c s="32">
        <f>ROUND(ROUND(L18,2)*ROUND(G18,6),2)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56</v>
      </c>
    </row>
    <row r="21" spans="1:5" ht="51">
      <c r="A21" t="s">
        <v>58</v>
      </c>
      <c r="E21" s="39" t="s">
        <v>159</v>
      </c>
    </row>
    <row r="22" spans="1:16" ht="12.75">
      <c r="A22" t="s">
        <v>49</v>
      </c>
      <c s="34" t="s">
        <v>66</v>
      </c>
      <c s="34" t="s">
        <v>563</v>
      </c>
      <c s="35" t="s">
        <v>51</v>
      </c>
      <c s="6" t="s">
        <v>564</v>
      </c>
      <c s="36" t="s">
        <v>180</v>
      </c>
      <c s="37">
        <v>296</v>
      </c>
      <c s="36">
        <v>0</v>
      </c>
      <c s="36">
        <f>ROUND(G22*H22,6)</f>
      </c>
      <c r="L22" s="38">
        <v>0</v>
      </c>
      <c s="32">
        <f>ROUND(ROUND(L22,2)*ROUND(G22,6),2)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56</v>
      </c>
    </row>
    <row r="25" spans="1:5" ht="51">
      <c r="A25" t="s">
        <v>58</v>
      </c>
      <c r="E25" s="39" t="s">
        <v>159</v>
      </c>
    </row>
    <row r="26" spans="1:16" ht="12.75">
      <c r="A26" t="s">
        <v>49</v>
      </c>
      <c s="34" t="s">
        <v>69</v>
      </c>
      <c s="34" t="s">
        <v>565</v>
      </c>
      <c s="35" t="s">
        <v>51</v>
      </c>
      <c s="6" t="s">
        <v>566</v>
      </c>
      <c s="36" t="s">
        <v>92</v>
      </c>
      <c s="37">
        <v>28300</v>
      </c>
      <c s="36">
        <v>0</v>
      </c>
      <c s="36">
        <f>ROUND(G26*H26,6)</f>
      </c>
      <c r="L26" s="38">
        <v>0</v>
      </c>
      <c s="32">
        <f>ROUND(ROUND(L26,2)*ROUND(G26,6),2)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56</v>
      </c>
    </row>
    <row r="29" spans="1:5" ht="76.5">
      <c r="A29" t="s">
        <v>58</v>
      </c>
      <c r="E29" s="39" t="s">
        <v>567</v>
      </c>
    </row>
    <row r="30" spans="1:16" ht="12.75">
      <c r="A30" t="s">
        <v>49</v>
      </c>
      <c s="34" t="s">
        <v>26</v>
      </c>
      <c s="34" t="s">
        <v>568</v>
      </c>
      <c s="35" t="s">
        <v>51</v>
      </c>
      <c s="6" t="s">
        <v>569</v>
      </c>
      <c s="36" t="s">
        <v>172</v>
      </c>
      <c s="37">
        <v>1</v>
      </c>
      <c s="36">
        <v>0</v>
      </c>
      <c s="36">
        <f>ROUND(G30*H30,6)</f>
      </c>
      <c r="L30" s="38">
        <v>0</v>
      </c>
      <c s="32">
        <f>ROUND(ROUND(L30,2)*ROUND(G30,6),2)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56</v>
      </c>
    </row>
    <row r="33" spans="1:5" ht="127.5">
      <c r="A33" t="s">
        <v>58</v>
      </c>
      <c r="E33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